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410" windowWidth="18120" windowHeight="9780" activeTab="0"/>
  </bookViews>
  <sheets>
    <sheet name="ЛІМІТИ" sheetId="1" r:id="rId1"/>
  </sheets>
  <definedNames>
    <definedName name="_xlnm.Print_Area" localSheetId="0">'ЛІМІТИ'!$A$1:$R$37</definedName>
  </definedNames>
  <calcPr fullCalcOnLoad="1"/>
</workbook>
</file>

<file path=xl/sharedStrings.xml><?xml version="1.0" encoding="utf-8"?>
<sst xmlns="http://schemas.openxmlformats.org/spreadsheetml/2006/main" count="68" uniqueCount="39">
  <si>
    <t>грн.</t>
  </si>
  <si>
    <t>Затверджено на рік, грн.</t>
  </si>
  <si>
    <t xml:space="preserve">Тариф </t>
  </si>
  <si>
    <t>од. вим.</t>
  </si>
  <si>
    <t>кВт</t>
  </si>
  <si>
    <t>Назва бюджетної установи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</si>
  <si>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</si>
  <si>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</si>
  <si>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</si>
  <si>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</si>
  <si>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</si>
  <si>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</si>
  <si>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</si>
  <si>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</si>
  <si>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</si>
  <si>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</si>
  <si>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</si>
  <si>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</si>
  <si>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r>
      <t xml:space="preserve">Назва розпорядника коштів </t>
    </r>
    <r>
      <rPr>
        <b/>
        <i/>
        <u val="single"/>
        <sz val="10"/>
        <rFont val="Times New Roman"/>
        <family val="1"/>
      </rPr>
      <t>Сиротинська селищна рада</t>
    </r>
  </si>
  <si>
    <r>
      <t>м</t>
    </r>
    <r>
      <rPr>
        <b/>
        <i/>
        <vertAlign val="superscript"/>
        <sz val="10"/>
        <rFont val="Times New Roman"/>
        <family val="1"/>
      </rPr>
      <t>3</t>
    </r>
  </si>
  <si>
    <t>Сєвєродонецьке МЕС ТОВ"ЛЕО" (енергоенергія) - нічна</t>
  </si>
  <si>
    <t>Секретар ради</t>
  </si>
  <si>
    <t>Костиря Н. В.</t>
  </si>
  <si>
    <t>Підготував: головний бухгалтер ___________  Ярова М. С.</t>
  </si>
  <si>
    <t>Організація благоустрою населених пунктів</t>
  </si>
  <si>
    <t>Код</t>
  </si>
  <si>
    <t>0116030</t>
  </si>
  <si>
    <t>Додаток 3 до рішення сесії від 14.12.2018р. №1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</si>
  <si>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селищної рад</t>
  </si>
  <si>
    <t>Інформація щодо затверджених лімітів споживання енергоносіїв в натуральному виразі на 2019 рік</t>
  </si>
  <si>
    <t>0110150</t>
  </si>
  <si>
    <t>Затверджені помісячні ліміти споживання енергоносіїв та комунальних послуг в натуральному виразі на 2019 рік</t>
  </si>
  <si>
    <t>Річний ліміт в натур.показниках на 2019 рік</t>
  </si>
  <si>
    <t>Водопостачання</t>
  </si>
  <si>
    <t>Електроенергія (активна)</t>
  </si>
  <si>
    <t>Електроенергія (активна) - денна</t>
  </si>
  <si>
    <t>Електроенергія (активна) - нічна</t>
  </si>
  <si>
    <t>Природний газ та розподіл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</si>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</sst>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0.0000"/>
    <numFmt numFmtId="186" formatCode="0.00000"/>
    <numFmt numFmtId="187" formatCode="0.00000000"/>
    <numFmt numFmtId="188" formatCode="0.000000000"/>
    <numFmt numFmtId="189" formatCode="0.0000000000"/>
    <numFmt numFmtId="190" formatCode="0.000000"/>
    <numFmt numFmtId="191" formatCode="0.0000000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Times New Roman Cyr"/>
      <family val="1"/>
    </font>
    <font>
      <i/>
      <u val="single"/>
      <sz val="11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wrapText="1"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12" xfId="0" applyFont="1" applyFill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/>
    </xf>
    <xf numFmtId="186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Alignment="1">
      <alignment/>
    </xf>
    <xf numFmtId="49" fontId="7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0" fontId="17" fillId="0" borderId="0" xfId="0" applyFont="1" applyAlignment="1">
      <alignment/>
    </xf>
    <xf numFmtId="1" fontId="13" fillId="20" borderId="10" xfId="0" applyNumberFormat="1" applyFont="1" applyFill="1" applyBorder="1" applyAlignment="1">
      <alignment/>
    </xf>
    <xf numFmtId="1" fontId="11" fillId="20" borderId="10" xfId="0" applyNumberFormat="1" applyFont="1" applyFill="1" applyBorder="1" applyAlignment="1">
      <alignment/>
    </xf>
    <xf numFmtId="0" fontId="4" fillId="20" borderId="11" xfId="0" applyFont="1" applyFill="1" applyBorder="1" applyAlignment="1">
      <alignment/>
    </xf>
    <xf numFmtId="1" fontId="4" fillId="20" borderId="10" xfId="0" applyNumberFormat="1" applyFont="1" applyFill="1" applyBorder="1" applyAlignment="1">
      <alignment/>
    </xf>
    <xf numFmtId="0" fontId="13" fillId="20" borderId="10" xfId="0" applyFont="1" applyFill="1" applyBorder="1" applyAlignment="1">
      <alignment/>
    </xf>
    <xf numFmtId="0" fontId="4" fillId="20" borderId="10" xfId="0" applyFont="1" applyFill="1" applyBorder="1" applyAlignment="1">
      <alignment/>
    </xf>
    <xf numFmtId="0" fontId="10" fillId="20" borderId="10" xfId="0" applyFont="1" applyFill="1" applyBorder="1" applyAlignment="1">
      <alignment/>
    </xf>
    <xf numFmtId="0" fontId="10" fillId="20" borderId="11" xfId="0" applyFont="1" applyFill="1" applyBorder="1" applyAlignment="1">
      <alignment/>
    </xf>
    <xf numFmtId="0" fontId="11" fillId="20" borderId="10" xfId="0" applyFont="1" applyFill="1" applyBorder="1" applyAlignment="1">
      <alignment/>
    </xf>
    <xf numFmtId="1" fontId="16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1" fillId="20" borderId="1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 textRotation="90" wrapText="1"/>
    </xf>
    <xf numFmtId="0" fontId="8" fillId="0" borderId="21" xfId="0" applyFont="1" applyBorder="1" applyAlignment="1">
      <alignment horizontal="center" textRotation="90" wrapText="1"/>
    </xf>
    <xf numFmtId="0" fontId="8" fillId="0" borderId="22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/>
    </xf>
    <xf numFmtId="0" fontId="10" fillId="0" borderId="21" xfId="0" applyFont="1" applyBorder="1" applyAlignment="1">
      <alignment horizontal="center" textRotation="90"/>
    </xf>
    <xf numFmtId="0" fontId="10" fillId="0" borderId="22" xfId="0" applyFont="1" applyBorder="1" applyAlignment="1">
      <alignment horizontal="center" textRotation="90"/>
    </xf>
    <xf numFmtId="0" fontId="10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2" fontId="17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Normal="75" zoomScaleSheetLayoutView="100" zoomScalePageLayoutView="0" workbookViewId="0" topLeftCell="A1">
      <selection activeCell="F40" sqref="F40:F43"/>
    </sheetView>
  </sheetViews>
  <sheetFormatPr defaultColWidth="9.00390625" defaultRowHeight="12.75"/>
  <cols>
    <col min="1" max="1" width="10.375" style="1" customWidth="1"/>
    <col min="2" max="2" width="18.625" style="1" customWidth="1"/>
    <col min="3" max="3" width="7.25390625" style="1" customWidth="1"/>
    <col min="4" max="4" width="4.75390625" style="1" customWidth="1"/>
    <col min="5" max="5" width="10.375" style="1" customWidth="1"/>
    <col min="6" max="6" width="10.625" style="1" customWidth="1"/>
    <col min="7" max="7" width="10.875" style="1" customWidth="1"/>
    <col min="8" max="8" width="8.00390625" style="1" customWidth="1"/>
    <col min="9" max="9" width="7.625" style="1" customWidth="1"/>
    <col min="10" max="10" width="7.875" style="1" customWidth="1"/>
    <col min="11" max="11" width="8.125" style="1" customWidth="1"/>
    <col min="12" max="12" width="8.00390625" style="1" customWidth="1"/>
    <col min="13" max="13" width="8.375" style="1" customWidth="1"/>
    <col min="14" max="14" width="8.75390625" style="1" customWidth="1"/>
    <col min="15" max="16" width="9.125" style="1" customWidth="1"/>
    <col min="17" max="17" width="10.00390625" style="1" customWidth="1"/>
    <col min="18" max="18" width="10.125" style="1" customWidth="1"/>
    <col min="19" max="16384" width="9.125" style="1" customWidth="1"/>
  </cols>
  <sheetData>
    <row r="1" spans="1:18" ht="12.75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36" customHeight="1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ht="13.5">
      <c r="A3" s="1" t="s">
        <v>18</v>
      </c>
    </row>
    <row r="4" spans="1:3" ht="35.25" customHeight="1">
      <c r="A4" s="22" t="s">
        <v>25</v>
      </c>
      <c r="B4" s="21" t="s">
        <v>30</v>
      </c>
      <c r="C4" s="35"/>
    </row>
    <row r="5" spans="1:18" ht="33" customHeight="1">
      <c r="A5" s="1" t="s">
        <v>5</v>
      </c>
      <c r="B5" s="37"/>
      <c r="C5" s="57" t="s">
        <v>28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s="11" customFormat="1" ht="12.75" customHeight="1">
      <c r="A6" s="47"/>
      <c r="B6" s="47"/>
      <c r="C6" s="48" t="s">
        <v>1</v>
      </c>
      <c r="D6" s="51" t="s">
        <v>3</v>
      </c>
      <c r="E6" s="51" t="s">
        <v>2</v>
      </c>
      <c r="F6" s="54" t="s">
        <v>32</v>
      </c>
      <c r="G6" s="38" t="s">
        <v>31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</row>
    <row r="7" spans="1:18" s="11" customFormat="1" ht="12.75" customHeight="1">
      <c r="A7" s="47"/>
      <c r="B7" s="47"/>
      <c r="C7" s="49"/>
      <c r="D7" s="52"/>
      <c r="E7" s="52"/>
      <c r="F7" s="54"/>
      <c r="G7" s="41"/>
      <c r="H7" s="42"/>
      <c r="I7" s="42"/>
      <c r="J7" s="42"/>
      <c r="K7" s="42"/>
      <c r="L7" s="42"/>
      <c r="M7" s="42"/>
      <c r="N7" s="42"/>
      <c r="O7" s="42"/>
      <c r="P7" s="42"/>
      <c r="Q7" s="42"/>
      <c r="R7" s="43"/>
    </row>
    <row r="8" spans="1:18" s="11" customFormat="1" ht="12.75" customHeight="1">
      <c r="A8" s="47"/>
      <c r="B8" s="47"/>
      <c r="C8" s="49"/>
      <c r="D8" s="52"/>
      <c r="E8" s="52"/>
      <c r="F8" s="54"/>
      <c r="G8" s="41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</row>
    <row r="9" spans="1:18" s="11" customFormat="1" ht="12.75">
      <c r="A9" s="47"/>
      <c r="B9" s="47"/>
      <c r="C9" s="49"/>
      <c r="D9" s="52"/>
      <c r="E9" s="52"/>
      <c r="F9" s="54"/>
      <c r="G9" s="44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1:18" s="11" customFormat="1" ht="12.75">
      <c r="A10" s="47"/>
      <c r="B10" s="47"/>
      <c r="C10" s="50"/>
      <c r="D10" s="53"/>
      <c r="E10" s="53"/>
      <c r="F10" s="54"/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2" t="s">
        <v>13</v>
      </c>
      <c r="O10" s="2" t="s">
        <v>14</v>
      </c>
      <c r="P10" s="2" t="s">
        <v>15</v>
      </c>
      <c r="Q10" s="2" t="s">
        <v>16</v>
      </c>
      <c r="R10" s="2" t="s">
        <v>17</v>
      </c>
    </row>
    <row r="11" spans="1:18" ht="27" customHeight="1">
      <c r="A11" s="3">
        <v>2272</v>
      </c>
      <c r="B11" s="4" t="s">
        <v>33</v>
      </c>
      <c r="C11" s="5"/>
      <c r="D11" s="12" t="s">
        <v>19</v>
      </c>
      <c r="E11" s="12">
        <f>7.82*1.2</f>
        <v>9.384</v>
      </c>
      <c r="F11" s="12">
        <f>G11+H11+I11+J11+K11+L11+M11+N11+O11+P11+Q11+R11</f>
        <v>64</v>
      </c>
      <c r="G11" s="14">
        <v>3</v>
      </c>
      <c r="H11" s="14">
        <v>2</v>
      </c>
      <c r="I11" s="14">
        <v>3</v>
      </c>
      <c r="J11" s="14">
        <v>2</v>
      </c>
      <c r="K11" s="14">
        <v>5</v>
      </c>
      <c r="L11" s="14">
        <v>10</v>
      </c>
      <c r="M11" s="14">
        <v>10</v>
      </c>
      <c r="N11" s="14">
        <v>9</v>
      </c>
      <c r="O11" s="14">
        <v>6</v>
      </c>
      <c r="P11" s="14">
        <v>6</v>
      </c>
      <c r="Q11" s="14">
        <v>4</v>
      </c>
      <c r="R11" s="15">
        <v>4</v>
      </c>
    </row>
    <row r="12" spans="1:19" ht="15">
      <c r="A12" s="29"/>
      <c r="B12" s="26"/>
      <c r="C12" s="27">
        <f>F12</f>
        <v>600.576</v>
      </c>
      <c r="D12" s="28" t="s">
        <v>0</v>
      </c>
      <c r="E12" s="28"/>
      <c r="F12" s="24">
        <f>G12+H12+I12+J12+K12+L12+M12+N12+O12+P12+Q12+R12</f>
        <v>600.576</v>
      </c>
      <c r="G12" s="25">
        <f aca="true" t="shared" si="0" ref="G12:L12">G11*$E$11</f>
        <v>28.152</v>
      </c>
      <c r="H12" s="25">
        <f t="shared" si="0"/>
        <v>18.768</v>
      </c>
      <c r="I12" s="25">
        <f t="shared" si="0"/>
        <v>28.152</v>
      </c>
      <c r="J12" s="25">
        <f t="shared" si="0"/>
        <v>18.768</v>
      </c>
      <c r="K12" s="25">
        <f t="shared" si="0"/>
        <v>46.92</v>
      </c>
      <c r="L12" s="25">
        <f t="shared" si="0"/>
        <v>93.84</v>
      </c>
      <c r="M12" s="25">
        <f aca="true" t="shared" si="1" ref="M12:R12">M11*$E$11</f>
        <v>93.84</v>
      </c>
      <c r="N12" s="25">
        <f t="shared" si="1"/>
        <v>84.456</v>
      </c>
      <c r="O12" s="25">
        <f t="shared" si="1"/>
        <v>56.304</v>
      </c>
      <c r="P12" s="25">
        <f t="shared" si="1"/>
        <v>56.304</v>
      </c>
      <c r="Q12" s="25">
        <f t="shared" si="1"/>
        <v>37.536</v>
      </c>
      <c r="R12" s="25">
        <f t="shared" si="1"/>
        <v>37.536</v>
      </c>
      <c r="S12" s="8"/>
    </row>
    <row r="13" spans="1:18" ht="12" customHeight="1" hidden="1">
      <c r="A13" s="6"/>
      <c r="B13" s="7"/>
      <c r="C13" s="6"/>
      <c r="D13" s="12"/>
      <c r="E13" s="12"/>
      <c r="F13" s="1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3.5" hidden="1">
      <c r="A14" s="9"/>
      <c r="B14" s="7"/>
      <c r="C14" s="5"/>
      <c r="D14" s="12"/>
      <c r="E14" s="12"/>
      <c r="F14" s="1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26.25">
      <c r="A15" s="3">
        <v>2273</v>
      </c>
      <c r="B15" s="4" t="s">
        <v>34</v>
      </c>
      <c r="C15" s="5"/>
      <c r="D15" s="12" t="s">
        <v>4</v>
      </c>
      <c r="E15" s="13">
        <f>3.095496*1.2</f>
        <v>3.7145951999999998</v>
      </c>
      <c r="F15" s="12">
        <f>G15+H15+I15+J15+K15+L15+M15+N15+O15+P15+Q15+R15</f>
        <v>2248</v>
      </c>
      <c r="G15" s="6">
        <v>1584</v>
      </c>
      <c r="H15" s="6">
        <v>154</v>
      </c>
      <c r="I15" s="6">
        <v>146</v>
      </c>
      <c r="J15" s="6">
        <v>130</v>
      </c>
      <c r="K15" s="6">
        <v>120</v>
      </c>
      <c r="L15" s="6">
        <v>114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ht="51.75" hidden="1">
      <c r="A16" s="3">
        <v>2273</v>
      </c>
      <c r="B16" s="4" t="s">
        <v>20</v>
      </c>
      <c r="C16" s="5"/>
      <c r="D16" s="12" t="s">
        <v>4</v>
      </c>
      <c r="E16" s="12"/>
      <c r="F16" s="12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3.5" hidden="1">
      <c r="A17" s="3"/>
      <c r="B17" s="4"/>
      <c r="C17" s="5"/>
      <c r="D17" s="12"/>
      <c r="E17" s="12"/>
      <c r="F17" s="1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21" ht="15">
      <c r="A18" s="30"/>
      <c r="B18" s="31"/>
      <c r="C18" s="27">
        <f>F18</f>
        <v>8350.4100096</v>
      </c>
      <c r="D18" s="28" t="s">
        <v>0</v>
      </c>
      <c r="E18" s="28"/>
      <c r="F18" s="24">
        <f>SUM(G18:R18)</f>
        <v>8350.4100096</v>
      </c>
      <c r="G18" s="25">
        <f aca="true" t="shared" si="2" ref="G18:P18">G15*$E$15</f>
        <v>5883.9187968</v>
      </c>
      <c r="H18" s="25">
        <f t="shared" si="2"/>
        <v>572.0476608</v>
      </c>
      <c r="I18" s="25">
        <f t="shared" si="2"/>
        <v>542.3308992</v>
      </c>
      <c r="J18" s="25">
        <f t="shared" si="2"/>
        <v>482.89737599999995</v>
      </c>
      <c r="K18" s="25">
        <f t="shared" si="2"/>
        <v>445.751424</v>
      </c>
      <c r="L18" s="25">
        <f t="shared" si="2"/>
        <v>423.4638528</v>
      </c>
      <c r="M18" s="25">
        <f t="shared" si="2"/>
        <v>0</v>
      </c>
      <c r="N18" s="25">
        <f t="shared" si="2"/>
        <v>0</v>
      </c>
      <c r="O18" s="25">
        <f t="shared" si="2"/>
        <v>0</v>
      </c>
      <c r="P18" s="25">
        <f t="shared" si="2"/>
        <v>0</v>
      </c>
      <c r="Q18" s="25">
        <v>0</v>
      </c>
      <c r="R18" s="25">
        <v>0</v>
      </c>
      <c r="S18" s="8"/>
      <c r="T18" s="10"/>
      <c r="U18" s="1" t="s">
        <v>38</v>
      </c>
    </row>
    <row r="19" spans="1:18" ht="26.25">
      <c r="A19" s="3">
        <v>2274</v>
      </c>
      <c r="B19" s="4" t="s">
        <v>37</v>
      </c>
      <c r="C19" s="5"/>
      <c r="D19" s="12" t="s">
        <v>19</v>
      </c>
      <c r="E19" s="12">
        <f>16.40278*1.1</f>
        <v>18.043058000000002</v>
      </c>
      <c r="F19" s="12">
        <f>G19+H19+I19+J19+K19+L19+M19+N19+O19+P19+Q19+R19</f>
        <v>3659</v>
      </c>
      <c r="G19" s="6">
        <v>1224</v>
      </c>
      <c r="H19" s="6">
        <v>1050</v>
      </c>
      <c r="I19" s="6">
        <v>980</v>
      </c>
      <c r="J19" s="6">
        <v>405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ht="15">
      <c r="A20" s="30"/>
      <c r="B20" s="31"/>
      <c r="C20" s="27">
        <f>F20</f>
        <v>66019.049222</v>
      </c>
      <c r="D20" s="28" t="s">
        <v>0</v>
      </c>
      <c r="E20" s="32"/>
      <c r="F20" s="24">
        <f>G20+H20+I20+J20+K20+L20+M20+N20+O20+P20+Q20+R20</f>
        <v>66019.049222</v>
      </c>
      <c r="G20" s="25">
        <f>G19*$E$19</f>
        <v>22084.702992000002</v>
      </c>
      <c r="H20" s="25">
        <f>H19*$E$19-0.5</f>
        <v>18944.710900000002</v>
      </c>
      <c r="I20" s="25">
        <f>I19*$E$19</f>
        <v>17682.19684</v>
      </c>
      <c r="J20" s="25">
        <f>J19*$E$19</f>
        <v>7307.4384900000005</v>
      </c>
      <c r="K20" s="25">
        <f aca="true" t="shared" si="3" ref="K20:R20">K19*$E$19</f>
        <v>0</v>
      </c>
      <c r="L20" s="25">
        <f t="shared" si="3"/>
        <v>0</v>
      </c>
      <c r="M20" s="25">
        <f t="shared" si="3"/>
        <v>0</v>
      </c>
      <c r="N20" s="25">
        <f t="shared" si="3"/>
        <v>0</v>
      </c>
      <c r="O20" s="36">
        <f t="shared" si="3"/>
        <v>0</v>
      </c>
      <c r="P20" s="36">
        <f t="shared" si="3"/>
        <v>0</v>
      </c>
      <c r="Q20" s="36">
        <f t="shared" si="3"/>
        <v>0</v>
      </c>
      <c r="R20" s="36">
        <f t="shared" si="3"/>
        <v>0</v>
      </c>
    </row>
    <row r="22" spans="1:2" ht="13.5">
      <c r="A22" s="22" t="s">
        <v>25</v>
      </c>
      <c r="B22" s="21" t="s">
        <v>26</v>
      </c>
    </row>
    <row r="23" spans="1:3" ht="15">
      <c r="A23" s="1" t="s">
        <v>5</v>
      </c>
      <c r="C23" s="23" t="s">
        <v>24</v>
      </c>
    </row>
    <row r="24" spans="1:18" ht="12.75" customHeight="1">
      <c r="A24" s="47"/>
      <c r="B24" s="47"/>
      <c r="C24" s="48" t="s">
        <v>1</v>
      </c>
      <c r="D24" s="51" t="s">
        <v>3</v>
      </c>
      <c r="E24" s="51" t="s">
        <v>2</v>
      </c>
      <c r="F24" s="54" t="s">
        <v>32</v>
      </c>
      <c r="G24" s="38" t="s">
        <v>31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1:18" ht="12.75" customHeight="1">
      <c r="A25" s="47"/>
      <c r="B25" s="47"/>
      <c r="C25" s="49"/>
      <c r="D25" s="52"/>
      <c r="E25" s="52"/>
      <c r="F25" s="54"/>
      <c r="G25" s="41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3"/>
    </row>
    <row r="26" spans="1:18" ht="12.75" customHeight="1">
      <c r="A26" s="47"/>
      <c r="B26" s="47"/>
      <c r="C26" s="49"/>
      <c r="D26" s="52"/>
      <c r="E26" s="52"/>
      <c r="F26" s="54"/>
      <c r="G26" s="41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</row>
    <row r="27" spans="1:18" ht="12.75" customHeight="1">
      <c r="A27" s="47"/>
      <c r="B27" s="47"/>
      <c r="C27" s="49"/>
      <c r="D27" s="52"/>
      <c r="E27" s="52"/>
      <c r="F27" s="54"/>
      <c r="G27" s="44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</row>
    <row r="28" spans="1:18" ht="12.75">
      <c r="A28" s="47"/>
      <c r="B28" s="47"/>
      <c r="C28" s="50"/>
      <c r="D28" s="53"/>
      <c r="E28" s="53"/>
      <c r="F28" s="54"/>
      <c r="G28" s="2" t="s">
        <v>6</v>
      </c>
      <c r="H28" s="2" t="s">
        <v>7</v>
      </c>
      <c r="I28" s="2" t="s">
        <v>8</v>
      </c>
      <c r="J28" s="2" t="s">
        <v>9</v>
      </c>
      <c r="K28" s="2" t="s">
        <v>10</v>
      </c>
      <c r="L28" s="2" t="s">
        <v>11</v>
      </c>
      <c r="M28" s="2" t="s">
        <v>12</v>
      </c>
      <c r="N28" s="2" t="s">
        <v>13</v>
      </c>
      <c r="O28" s="2" t="s">
        <v>14</v>
      </c>
      <c r="P28" s="2" t="s">
        <v>15</v>
      </c>
      <c r="Q28" s="2" t="s">
        <v>16</v>
      </c>
      <c r="R28" s="2" t="s">
        <v>17</v>
      </c>
    </row>
    <row r="29" spans="1:18" ht="27" customHeight="1">
      <c r="A29" s="3">
        <v>2272</v>
      </c>
      <c r="B29" s="4" t="s">
        <v>33</v>
      </c>
      <c r="C29" s="5"/>
      <c r="D29" s="12" t="s">
        <v>19</v>
      </c>
      <c r="E29" s="12">
        <f>7.82*1.2</f>
        <v>9.384</v>
      </c>
      <c r="F29" s="12">
        <f>G29+H29+I29+J29+K29+L29+M29+N29+O29+P29+Q29+R29</f>
        <v>36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10</v>
      </c>
      <c r="M29" s="6">
        <v>10</v>
      </c>
      <c r="N29" s="6">
        <v>8</v>
      </c>
      <c r="O29" s="6">
        <v>8</v>
      </c>
      <c r="P29" s="6">
        <v>0</v>
      </c>
      <c r="Q29" s="6">
        <v>0</v>
      </c>
      <c r="R29" s="6">
        <v>0</v>
      </c>
    </row>
    <row r="30" spans="1:18" ht="15">
      <c r="A30" s="29"/>
      <c r="B30" s="26"/>
      <c r="C30" s="27">
        <f>F30</f>
        <v>337.824</v>
      </c>
      <c r="D30" s="28" t="s">
        <v>0</v>
      </c>
      <c r="E30" s="28"/>
      <c r="F30" s="24">
        <f>G30+H30+I30+J30+K30+L30+M30+N30+O30+P30+Q30+R30</f>
        <v>337.824</v>
      </c>
      <c r="G30" s="36">
        <f aca="true" t="shared" si="4" ref="G30:O30">G29*$E$11</f>
        <v>0</v>
      </c>
      <c r="H30" s="36">
        <f t="shared" si="4"/>
        <v>0</v>
      </c>
      <c r="I30" s="36">
        <f t="shared" si="4"/>
        <v>0</v>
      </c>
      <c r="J30" s="36">
        <f t="shared" si="4"/>
        <v>0</v>
      </c>
      <c r="K30" s="36">
        <f t="shared" si="4"/>
        <v>0</v>
      </c>
      <c r="L30" s="25">
        <f t="shared" si="4"/>
        <v>93.84</v>
      </c>
      <c r="M30" s="25">
        <f t="shared" si="4"/>
        <v>93.84</v>
      </c>
      <c r="N30" s="25">
        <f t="shared" si="4"/>
        <v>75.072</v>
      </c>
      <c r="O30" s="25">
        <f t="shared" si="4"/>
        <v>75.072</v>
      </c>
      <c r="P30" s="36">
        <f>P29*$E$11</f>
        <v>0</v>
      </c>
      <c r="Q30" s="36">
        <f>Q29*$E$11</f>
        <v>0</v>
      </c>
      <c r="R30" s="36">
        <f>R29*$E$11</f>
        <v>0</v>
      </c>
    </row>
    <row r="31" spans="1:18" ht="26.25">
      <c r="A31" s="3">
        <v>2273</v>
      </c>
      <c r="B31" s="4" t="s">
        <v>35</v>
      </c>
      <c r="C31" s="5"/>
      <c r="D31" s="12" t="s">
        <v>4</v>
      </c>
      <c r="E31" s="13">
        <f>3.095496*1.2</f>
        <v>3.7145951999999998</v>
      </c>
      <c r="F31" s="12">
        <f>G31+H31+I31+J31+K31+L31+M31+N31+O31+P31+Q31+R31</f>
        <v>1430</v>
      </c>
      <c r="G31" s="6">
        <v>800</v>
      </c>
      <c r="H31" s="6">
        <v>430</v>
      </c>
      <c r="I31" s="6">
        <v>100</v>
      </c>
      <c r="J31" s="6">
        <v>100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ht="26.25">
      <c r="A32" s="3">
        <v>2273</v>
      </c>
      <c r="B32" s="4" t="s">
        <v>36</v>
      </c>
      <c r="C32" s="5"/>
      <c r="D32" s="12" t="s">
        <v>4</v>
      </c>
      <c r="E32" s="13">
        <f>3.095496*1.2</f>
        <v>3.7145951999999998</v>
      </c>
      <c r="F32" s="12">
        <f>G32+H32+I32+J32+K32+L32+M32+N32+O32+P32+Q32+R32</f>
        <v>7896</v>
      </c>
      <c r="G32" s="6">
        <v>2450</v>
      </c>
      <c r="H32" s="6">
        <v>2100</v>
      </c>
      <c r="I32" s="6">
        <v>2050</v>
      </c>
      <c r="J32" s="6">
        <v>1296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ht="15">
      <c r="A33" s="30"/>
      <c r="B33" s="31"/>
      <c r="C33" s="27">
        <f>F33</f>
        <v>34643.3148352</v>
      </c>
      <c r="D33" s="28" t="s">
        <v>0</v>
      </c>
      <c r="E33" s="28"/>
      <c r="F33" s="24">
        <f>G33+H33+I33+J33+K33+L33+M33+N33+O33+P33+Q33+R33</f>
        <v>34643.3148352</v>
      </c>
      <c r="G33" s="25">
        <f>G31*$E$31+G32*$E$32+1</f>
        <v>12073.434399999998</v>
      </c>
      <c r="H33" s="25">
        <f>H31*$E$31+H32*$E$32</f>
        <v>9397.925856</v>
      </c>
      <c r="I33" s="25">
        <f aca="true" t="shared" si="5" ref="I33:R33">I31*$E$31+I32*$E$32</f>
        <v>7986.37968</v>
      </c>
      <c r="J33" s="25">
        <f t="shared" si="5"/>
        <v>5185.5748992</v>
      </c>
      <c r="K33" s="25">
        <f>K31*$E$31+K32*$E$32</f>
        <v>0</v>
      </c>
      <c r="L33" s="25">
        <f>L31*$E$31+L32*$E$32</f>
        <v>0</v>
      </c>
      <c r="M33" s="25">
        <f t="shared" si="5"/>
        <v>0</v>
      </c>
      <c r="N33" s="25">
        <f t="shared" si="5"/>
        <v>0</v>
      </c>
      <c r="O33" s="25">
        <f t="shared" si="5"/>
        <v>0</v>
      </c>
      <c r="P33" s="25">
        <f t="shared" si="5"/>
        <v>0</v>
      </c>
      <c r="Q33" s="25">
        <f t="shared" si="5"/>
        <v>0</v>
      </c>
      <c r="R33" s="25">
        <f t="shared" si="5"/>
        <v>0</v>
      </c>
    </row>
    <row r="35" spans="2:10" ht="15.75">
      <c r="B35" s="16"/>
      <c r="C35" s="17" t="s">
        <v>21</v>
      </c>
      <c r="D35" s="18"/>
      <c r="E35" s="18"/>
      <c r="F35" s="33"/>
      <c r="G35" s="18"/>
      <c r="H35" s="20" t="s">
        <v>22</v>
      </c>
      <c r="I35" s="19"/>
      <c r="J35" s="19"/>
    </row>
    <row r="36" spans="2:13" ht="15.75">
      <c r="B36" s="16"/>
      <c r="C36" s="16"/>
      <c r="D36" s="16"/>
      <c r="E36" s="16"/>
      <c r="F36" s="16"/>
      <c r="G36" s="16"/>
      <c r="H36" s="19"/>
      <c r="I36" s="19"/>
      <c r="J36" s="19"/>
      <c r="M36" s="34"/>
    </row>
    <row r="37" spans="2:10" ht="15.75">
      <c r="B37" s="16" t="s">
        <v>23</v>
      </c>
      <c r="C37" s="16"/>
      <c r="D37" s="16"/>
      <c r="E37" s="16"/>
      <c r="F37" s="16"/>
      <c r="G37" s="16"/>
      <c r="H37" s="19"/>
      <c r="I37" s="19"/>
      <c r="J37" s="19"/>
    </row>
    <row r="40" ht="12.75">
      <c r="F40" s="34"/>
    </row>
    <row r="41" spans="6:7" ht="12.75">
      <c r="F41" s="34"/>
      <c r="G41" s="34"/>
    </row>
    <row r="42" ht="12.75">
      <c r="F42" s="34"/>
    </row>
  </sheetData>
  <sheetProtection/>
  <mergeCells count="15">
    <mergeCell ref="A1:R1"/>
    <mergeCell ref="A2:R2"/>
    <mergeCell ref="A6:B10"/>
    <mergeCell ref="C6:C10"/>
    <mergeCell ref="D6:D10"/>
    <mergeCell ref="E6:E10"/>
    <mergeCell ref="F6:F10"/>
    <mergeCell ref="G6:R9"/>
    <mergeCell ref="C5:R5"/>
    <mergeCell ref="G24:R27"/>
    <mergeCell ref="A24:B28"/>
    <mergeCell ref="C24:C28"/>
    <mergeCell ref="D24:D28"/>
    <mergeCell ref="E24:E28"/>
    <mergeCell ref="F24:F28"/>
  </mergeCells>
  <printOptions/>
  <pageMargins left="0.31496062992125984" right="0.1968503937007874" top="0.2362204724409449" bottom="0.6692913385826772" header="0.5118110236220472" footer="0.2362204724409449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763лб3456-33б6т4-жт65</dc:creator>
  <cp:keywords/>
  <dc:description/>
  <cp:lastModifiedBy>admin</cp:lastModifiedBy>
  <cp:lastPrinted>2018-12-13T11:13:11Z</cp:lastPrinted>
  <dcterms:created xsi:type="dcterms:W3CDTF">2007-02-13T11:20:09Z</dcterms:created>
  <dcterms:modified xsi:type="dcterms:W3CDTF">2018-12-19T12:26:55Z</dcterms:modified>
  <cp:category/>
  <cp:version/>
  <cp:contentType/>
  <cp:contentStatus/>
</cp:coreProperties>
</file>