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зф" sheetId="1" r:id="rId1"/>
  </sheets>
  <definedNames>
    <definedName name="_xlnm.Print_Titles" localSheetId="0">'зф'!$A:$C</definedName>
    <definedName name="_xlnm.Print_Area" localSheetId="0">'зф'!$A$1:$I$55</definedName>
  </definedNames>
  <calcPr fullCalcOnLoad="1"/>
</workbook>
</file>

<file path=xl/sharedStrings.xml><?xml version="1.0" encoding="utf-8"?>
<sst xmlns="http://schemas.openxmlformats.org/spreadsheetml/2006/main" count="68" uniqueCount="59">
  <si>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</si>
  <si>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</si>
  <si>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</si>
  <si>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</si>
  <si>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</si>
  <si>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</si>
  <si>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</si>
  <si>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</si>
  <si>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</si>
  <si>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*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</si>
  <si>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</si>
  <si>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</si>
  <si>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</si>
  <si>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</si>
  <si>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</si>
  <si>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</si>
  <si>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</si>
  <si>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</si>
  <si>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 xml:space="preserve">про виконання доходної частини загального фонду бюджету 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</si>
  <si>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</si>
  <si>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</si>
  <si>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</si>
  <si>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</si>
  <si>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</si>
  <si>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</si>
  <si>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</si>
  <si>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</si>
  <si>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</si>
  <si>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</si>
  <si>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</si>
  <si>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</si>
  <si>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</si>
  <si>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</si>
  <si>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</si>
  <si>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</si>
  <si>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</si>
  <si>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</si>
  <si>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</si>
  <si>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</si>
  <si>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</si>
  <si>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</si>
  <si>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</si>
  <si>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</si>
  <si>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</si>
  <si>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</si>
  <si>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Плата за надання інших адміністративних послуг</t>
  </si>
  <si>
    <t>Факт за період</t>
  </si>
  <si>
    <t>Плата за надання адміністративних послуг</t>
  </si>
  <si>
    <t>Секретар ради</t>
  </si>
  <si>
    <t>Костиря Н. В.</t>
  </si>
  <si>
    <t>Податок на нерухоме майно, відмінне від земельної ділянки, сплачений фізичними особами, які є власниками об'єктів не житлової нерухомості</t>
  </si>
  <si>
    <t>Адміністративні штрафи та інші санкції</t>
  </si>
  <si>
    <t xml:space="preserve"> 
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</si>
  <si>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Додаток №1      </t>
  </si>
  <si>
    <t>Інші субвенції з місцевого бюджету</t>
  </si>
  <si>
    <t>Підготував: головний бухгалтер ___________  Ярова М. С.</t>
  </si>
  <si>
    <t>9 місяців 2018 року</t>
  </si>
  <si>
    <t>до рішення сесії №1 від 02.11.2018р.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</si>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</sst>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2"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  <font>
      <b/>
      <i/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0" fillId="24" borderId="10" xfId="0" applyNumberForma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7" fillId="7" borderId="11" xfId="0" applyFont="1" applyFill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6" fillId="0" borderId="11" xfId="0" applyFont="1" applyBorder="1" applyAlignment="1">
      <alignment wrapText="1"/>
    </xf>
    <xf numFmtId="1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88" fontId="8" fillId="0" borderId="0" xfId="0" applyNumberFormat="1" applyFont="1" applyAlignment="1">
      <alignment/>
    </xf>
    <xf numFmtId="0" fontId="7" fillId="0" borderId="11" xfId="0" applyFont="1" applyFill="1" applyBorder="1" applyAlignment="1">
      <alignment wrapText="1"/>
    </xf>
    <xf numFmtId="188" fontId="0" fillId="0" borderId="0" xfId="0" applyNumberForma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188" fontId="9" fillId="4" borderId="10" xfId="0" applyNumberFormat="1" applyFont="1" applyFill="1" applyBorder="1" applyAlignment="1">
      <alignment/>
    </xf>
    <xf numFmtId="188" fontId="9" fillId="4" borderId="10" xfId="0" applyNumberFormat="1" applyFont="1" applyFill="1" applyBorder="1" applyAlignment="1">
      <alignment/>
    </xf>
    <xf numFmtId="188" fontId="1" fillId="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188" fontId="8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188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" fillId="7" borderId="10" xfId="0" applyFont="1" applyFill="1" applyBorder="1" applyAlignment="1">
      <alignment/>
    </xf>
    <xf numFmtId="188" fontId="1" fillId="7" borderId="13" xfId="0" applyNumberFormat="1" applyFont="1" applyFill="1" applyBorder="1" applyAlignment="1">
      <alignment/>
    </xf>
    <xf numFmtId="188" fontId="1" fillId="7" borderId="12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88" fontId="8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88" fontId="1" fillId="0" borderId="10" xfId="0" applyNumberFormat="1" applyFont="1" applyBorder="1" applyAlignment="1">
      <alignment/>
    </xf>
    <xf numFmtId="188" fontId="1" fillId="24" borderId="10" xfId="0" applyNumberFormat="1" applyFont="1" applyFill="1" applyBorder="1" applyAlignment="1">
      <alignment/>
    </xf>
    <xf numFmtId="188" fontId="9" fillId="24" borderId="10" xfId="0" applyNumberFormat="1" applyFont="1" applyFill="1" applyBorder="1" applyAlignment="1">
      <alignment/>
    </xf>
    <xf numFmtId="188" fontId="1" fillId="25" borderId="10" xfId="0" applyNumberFormat="1" applyFont="1" applyFill="1" applyBorder="1" applyAlignment="1">
      <alignment/>
    </xf>
    <xf numFmtId="188" fontId="16" fillId="25" borderId="10" xfId="0" applyNumberFormat="1" applyFont="1" applyFill="1" applyBorder="1" applyAlignment="1">
      <alignment/>
    </xf>
    <xf numFmtId="188" fontId="9" fillId="25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75" zoomScaleSheetLayoutView="75" zoomScalePageLayoutView="0" workbookViewId="0" topLeftCell="A1">
      <selection activeCell="S38" sqref="S38"/>
    </sheetView>
  </sheetViews>
  <sheetFormatPr defaultColWidth="9.00390625" defaultRowHeight="12.75"/>
  <cols>
    <col min="1" max="1" width="6.875" style="0" customWidth="1"/>
    <col min="2" max="2" width="15.375" style="0" customWidth="1"/>
    <col min="3" max="3" width="49.625" style="0" customWidth="1"/>
    <col min="4" max="6" width="13.875" style="0" customWidth="1"/>
    <col min="7" max="7" width="15.00390625" style="14" customWidth="1"/>
    <col min="8" max="8" width="14.875" style="0" customWidth="1"/>
    <col min="9" max="9" width="9.25390625" style="0" bestFit="1" customWidth="1"/>
  </cols>
  <sheetData>
    <row r="1" spans="7:9" ht="12.75">
      <c r="G1" s="64" t="s">
        <v>53</v>
      </c>
      <c r="H1" s="64"/>
      <c r="I1" s="64"/>
    </row>
    <row r="2" spans="7:9" ht="12.75">
      <c r="G2" s="61" t="s">
        <v>57</v>
      </c>
      <c r="H2" s="61"/>
      <c r="I2" s="61"/>
    </row>
    <row r="3" spans="1:12" ht="12.75">
      <c r="A3" s="1"/>
      <c r="B3" s="62" t="s">
        <v>17</v>
      </c>
      <c r="C3" s="62"/>
      <c r="D3" s="62"/>
      <c r="E3" s="62"/>
      <c r="F3" s="62"/>
      <c r="G3" s="62"/>
      <c r="H3" s="62"/>
      <c r="I3" s="1"/>
      <c r="J3" s="1"/>
      <c r="K3" s="1"/>
      <c r="L3" s="1"/>
    </row>
    <row r="4" spans="1:12" ht="23.25">
      <c r="A4" s="7"/>
      <c r="B4" s="62" t="s">
        <v>18</v>
      </c>
      <c r="C4" s="62"/>
      <c r="D4" s="62"/>
      <c r="E4" s="62"/>
      <c r="F4" s="62"/>
      <c r="G4" s="62"/>
      <c r="H4" s="62"/>
      <c r="I4" s="1"/>
      <c r="J4" s="1"/>
      <c r="K4" s="1"/>
      <c r="L4" s="1"/>
    </row>
    <row r="5" spans="1:12" ht="12.75">
      <c r="A5" s="1"/>
      <c r="B5" s="62" t="s">
        <v>19</v>
      </c>
      <c r="C5" s="62"/>
      <c r="D5" s="62"/>
      <c r="E5" s="62"/>
      <c r="F5" s="62"/>
      <c r="G5" s="62"/>
      <c r="H5" s="62"/>
      <c r="I5" s="1"/>
      <c r="J5" s="1"/>
      <c r="K5" s="1"/>
      <c r="L5" s="1"/>
    </row>
    <row r="6" spans="1:12" ht="18">
      <c r="A6" s="8"/>
      <c r="B6" s="62" t="s">
        <v>56</v>
      </c>
      <c r="C6" s="62"/>
      <c r="D6" s="62"/>
      <c r="E6" s="62"/>
      <c r="F6" s="62"/>
      <c r="G6" s="62"/>
      <c r="H6" s="62"/>
      <c r="I6" s="1"/>
      <c r="J6" s="1"/>
      <c r="K6" s="1"/>
      <c r="L6" s="1"/>
    </row>
    <row r="7" ht="12.75">
      <c r="G7" s="14" t="s">
        <v>0</v>
      </c>
    </row>
    <row r="8" spans="1:9" ht="12.75">
      <c r="A8" s="63"/>
      <c r="B8" s="59" t="s">
        <v>1</v>
      </c>
      <c r="C8" s="59" t="s">
        <v>2</v>
      </c>
      <c r="D8" s="59" t="s">
        <v>3</v>
      </c>
      <c r="E8" s="60"/>
      <c r="F8" s="60"/>
      <c r="G8" s="60"/>
      <c r="H8" s="60"/>
      <c r="I8" s="60"/>
    </row>
    <row r="9" spans="1:9" ht="40.5" customHeight="1">
      <c r="A9" s="63"/>
      <c r="B9" s="60"/>
      <c r="C9" s="60"/>
      <c r="D9" s="2" t="s">
        <v>4</v>
      </c>
      <c r="E9" s="2" t="s">
        <v>5</v>
      </c>
      <c r="F9" s="2" t="s">
        <v>6</v>
      </c>
      <c r="G9" s="20" t="s">
        <v>46</v>
      </c>
      <c r="H9" s="3" t="s">
        <v>7</v>
      </c>
      <c r="I9" s="3" t="s">
        <v>8</v>
      </c>
    </row>
    <row r="10" spans="1:9" ht="12.75">
      <c r="A10" s="29"/>
      <c r="B10" s="29">
        <v>14000000</v>
      </c>
      <c r="C10" s="30" t="s">
        <v>20</v>
      </c>
      <c r="D10" s="31">
        <f>D11</f>
        <v>32301</v>
      </c>
      <c r="E10" s="31">
        <f>E11</f>
        <v>32301</v>
      </c>
      <c r="F10" s="31">
        <f>F11</f>
        <v>24228</v>
      </c>
      <c r="G10" s="32">
        <f>G11</f>
        <v>65401.25</v>
      </c>
      <c r="H10" s="33">
        <f aca="true" t="shared" si="0" ref="H10:H48">G10-F10</f>
        <v>41173.25</v>
      </c>
      <c r="I10" s="33">
        <f aca="true" t="shared" si="1" ref="I10:I48">IF(F10=0,0,G10/F10*100)</f>
        <v>269.9407710087502</v>
      </c>
    </row>
    <row r="11" spans="1:9" ht="38.25">
      <c r="A11" s="34"/>
      <c r="B11" s="34">
        <v>14040000</v>
      </c>
      <c r="C11" s="35" t="s">
        <v>21</v>
      </c>
      <c r="D11" s="36">
        <v>32301</v>
      </c>
      <c r="E11" s="36">
        <v>32301</v>
      </c>
      <c r="F11" s="36">
        <f>8076+8076+8076</f>
        <v>24228</v>
      </c>
      <c r="G11" s="37">
        <v>65401.25</v>
      </c>
      <c r="H11" s="36">
        <f t="shared" si="0"/>
        <v>41173.25</v>
      </c>
      <c r="I11" s="36">
        <f t="shared" si="1"/>
        <v>269.9407710087502</v>
      </c>
    </row>
    <row r="12" spans="1:9" ht="12.75">
      <c r="A12" s="29" t="s">
        <v>10</v>
      </c>
      <c r="B12" s="29">
        <v>18000000</v>
      </c>
      <c r="C12" s="30" t="s">
        <v>22</v>
      </c>
      <c r="D12" s="33">
        <f>D13+D26+D22</f>
        <v>716214</v>
      </c>
      <c r="E12" s="33">
        <f>E13+E22+E26</f>
        <v>716214</v>
      </c>
      <c r="F12" s="33">
        <f>F13+F22+F26</f>
        <v>568010</v>
      </c>
      <c r="G12" s="32">
        <f>G13+G26+G22</f>
        <v>774382.25</v>
      </c>
      <c r="H12" s="33">
        <f t="shared" si="0"/>
        <v>206372.25</v>
      </c>
      <c r="I12" s="33">
        <f t="shared" si="1"/>
        <v>136.33250294889174</v>
      </c>
    </row>
    <row r="13" spans="1:9" ht="12.75">
      <c r="A13" s="38" t="s">
        <v>10</v>
      </c>
      <c r="B13" s="38">
        <v>18010000</v>
      </c>
      <c r="C13" s="39" t="s">
        <v>23</v>
      </c>
      <c r="D13" s="40">
        <f>SUM(D14:D21)</f>
        <v>442953</v>
      </c>
      <c r="E13" s="40">
        <f>SUM(E14:E21)</f>
        <v>442953</v>
      </c>
      <c r="F13" s="40">
        <f>SUM(F14:F21)</f>
        <v>332328</v>
      </c>
      <c r="G13" s="40">
        <f>SUM(G14:G21)</f>
        <v>272361.26</v>
      </c>
      <c r="H13" s="40">
        <f t="shared" si="0"/>
        <v>-59966.73999999999</v>
      </c>
      <c r="I13" s="40">
        <f t="shared" si="1"/>
        <v>81.95555595676561</v>
      </c>
    </row>
    <row r="14" spans="1:9" ht="38.25">
      <c r="A14" s="4" t="s">
        <v>10</v>
      </c>
      <c r="B14" s="4">
        <v>18010100</v>
      </c>
      <c r="C14" s="6" t="s">
        <v>24</v>
      </c>
      <c r="D14" s="5">
        <v>6809</v>
      </c>
      <c r="E14" s="5">
        <v>6809</v>
      </c>
      <c r="F14" s="36">
        <f>1740+1740+1740</f>
        <v>5220</v>
      </c>
      <c r="G14" s="37">
        <v>3111.26</v>
      </c>
      <c r="H14" s="5">
        <f t="shared" si="0"/>
        <v>-2108.74</v>
      </c>
      <c r="I14" s="5">
        <f t="shared" si="1"/>
        <v>59.60268199233717</v>
      </c>
    </row>
    <row r="15" spans="1:9" ht="38.25" customHeight="1">
      <c r="A15" s="4" t="s">
        <v>10</v>
      </c>
      <c r="B15" s="4">
        <v>18010200</v>
      </c>
      <c r="C15" s="6" t="s">
        <v>25</v>
      </c>
      <c r="D15" s="5"/>
      <c r="E15" s="5"/>
      <c r="F15" s="36">
        <f>M15-L15</f>
        <v>0</v>
      </c>
      <c r="G15" s="37">
        <v>2523.33</v>
      </c>
      <c r="H15" s="5">
        <f t="shared" si="0"/>
        <v>2523.33</v>
      </c>
      <c r="I15" s="5">
        <f t="shared" si="1"/>
        <v>0</v>
      </c>
    </row>
    <row r="16" spans="1:9" ht="38.25">
      <c r="A16" s="4"/>
      <c r="B16" s="4">
        <v>18010300</v>
      </c>
      <c r="C16" s="13" t="s">
        <v>50</v>
      </c>
      <c r="D16" s="5">
        <v>876</v>
      </c>
      <c r="E16" s="5">
        <v>876</v>
      </c>
      <c r="F16" s="36">
        <f>220+220+220</f>
        <v>660</v>
      </c>
      <c r="G16" s="37">
        <v>4043.2</v>
      </c>
      <c r="H16" s="5">
        <f>G16-F16</f>
        <v>3383.2</v>
      </c>
      <c r="I16" s="5">
        <f t="shared" si="1"/>
        <v>612.6060606060606</v>
      </c>
    </row>
    <row r="17" spans="1:9" ht="38.25">
      <c r="A17" s="4" t="s">
        <v>10</v>
      </c>
      <c r="B17" s="4">
        <v>18010400</v>
      </c>
      <c r="C17" s="6" t="s">
        <v>43</v>
      </c>
      <c r="D17" s="5">
        <v>42187</v>
      </c>
      <c r="E17" s="5">
        <v>42187</v>
      </c>
      <c r="F17" s="36">
        <f>10552+10545+10545</f>
        <v>31642</v>
      </c>
      <c r="G17" s="37">
        <v>38310.57</v>
      </c>
      <c r="H17" s="5">
        <f t="shared" si="0"/>
        <v>6668.57</v>
      </c>
      <c r="I17" s="5">
        <f t="shared" si="1"/>
        <v>121.07505846659504</v>
      </c>
    </row>
    <row r="18" spans="1:9" ht="12.75">
      <c r="A18" s="4"/>
      <c r="B18" s="4">
        <v>18010500</v>
      </c>
      <c r="C18" s="6" t="s">
        <v>26</v>
      </c>
      <c r="D18" s="41">
        <v>145318</v>
      </c>
      <c r="E18" s="5">
        <v>145318</v>
      </c>
      <c r="F18" s="36">
        <f>36337+36327+36327</f>
        <v>108991</v>
      </c>
      <c r="G18" s="37">
        <v>30569.76</v>
      </c>
      <c r="H18" s="5">
        <f t="shared" si="0"/>
        <v>-78421.24</v>
      </c>
      <c r="I18" s="5">
        <f t="shared" si="1"/>
        <v>28.04796726335202</v>
      </c>
    </row>
    <row r="19" spans="1:9" ht="12.75">
      <c r="A19" s="4"/>
      <c r="B19" s="4">
        <v>18010600</v>
      </c>
      <c r="C19" s="6" t="s">
        <v>27</v>
      </c>
      <c r="D19" s="5">
        <v>94117</v>
      </c>
      <c r="E19" s="5">
        <v>94117</v>
      </c>
      <c r="F19" s="36">
        <f>23530+23529+23529</f>
        <v>70588</v>
      </c>
      <c r="G19" s="37">
        <v>47159.47</v>
      </c>
      <c r="H19" s="5">
        <f t="shared" si="0"/>
        <v>-23428.53</v>
      </c>
      <c r="I19" s="5">
        <f t="shared" si="1"/>
        <v>66.80947186490623</v>
      </c>
    </row>
    <row r="20" spans="1:9" ht="12.75">
      <c r="A20" s="4" t="s">
        <v>10</v>
      </c>
      <c r="B20" s="4">
        <v>18010700</v>
      </c>
      <c r="C20" s="6" t="s">
        <v>28</v>
      </c>
      <c r="D20" s="5">
        <v>136620</v>
      </c>
      <c r="E20" s="5">
        <v>136620</v>
      </c>
      <c r="F20" s="36">
        <f>34155+34155+34155</f>
        <v>102465</v>
      </c>
      <c r="G20" s="37">
        <v>90896.07</v>
      </c>
      <c r="H20" s="5">
        <f t="shared" si="0"/>
        <v>-11568.929999999993</v>
      </c>
      <c r="I20" s="5">
        <f t="shared" si="1"/>
        <v>88.7093836919924</v>
      </c>
    </row>
    <row r="21" spans="1:20" ht="12.75">
      <c r="A21" s="4" t="s">
        <v>10</v>
      </c>
      <c r="B21" s="4">
        <v>18010900</v>
      </c>
      <c r="C21" s="6" t="s">
        <v>29</v>
      </c>
      <c r="D21" s="5">
        <v>17026</v>
      </c>
      <c r="E21" s="5">
        <v>17026</v>
      </c>
      <c r="F21" s="36">
        <f>4254+4254+4254</f>
        <v>12762</v>
      </c>
      <c r="G21" s="37">
        <v>55747.6</v>
      </c>
      <c r="H21" s="5">
        <f t="shared" si="0"/>
        <v>42985.6</v>
      </c>
      <c r="I21" s="5">
        <f t="shared" si="1"/>
        <v>436.8249490675443</v>
      </c>
      <c r="T21" s="14"/>
    </row>
    <row r="22" spans="1:9" ht="38.25" customHeight="1" hidden="1">
      <c r="A22" s="38"/>
      <c r="B22" s="38">
        <v>18040000</v>
      </c>
      <c r="C22" s="42" t="s">
        <v>38</v>
      </c>
      <c r="D22" s="40"/>
      <c r="E22" s="40"/>
      <c r="F22" s="40"/>
      <c r="G22" s="43"/>
      <c r="H22" s="40">
        <f t="shared" si="0"/>
        <v>0</v>
      </c>
      <c r="I22" s="40">
        <f t="shared" si="1"/>
        <v>0</v>
      </c>
    </row>
    <row r="23" spans="1:9" ht="38.25" customHeight="1" hidden="1">
      <c r="A23" s="4"/>
      <c r="B23" s="4">
        <v>18040100</v>
      </c>
      <c r="C23" s="44" t="s">
        <v>39</v>
      </c>
      <c r="D23" s="5"/>
      <c r="E23" s="5"/>
      <c r="F23" s="5"/>
      <c r="G23" s="41"/>
      <c r="H23" s="5">
        <f t="shared" si="0"/>
        <v>0</v>
      </c>
      <c r="I23" s="5">
        <f t="shared" si="1"/>
        <v>0</v>
      </c>
    </row>
    <row r="24" spans="1:9" ht="38.25" customHeight="1" hidden="1">
      <c r="A24" s="4"/>
      <c r="B24" s="4">
        <v>18040200</v>
      </c>
      <c r="C24" s="44" t="s">
        <v>40</v>
      </c>
      <c r="D24" s="5"/>
      <c r="E24" s="5"/>
      <c r="F24" s="5"/>
      <c r="G24" s="41"/>
      <c r="H24" s="5">
        <f t="shared" si="0"/>
        <v>0</v>
      </c>
      <c r="I24" s="5">
        <f t="shared" si="1"/>
        <v>0</v>
      </c>
    </row>
    <row r="25" spans="1:9" ht="38.25" customHeight="1" hidden="1">
      <c r="A25" s="4"/>
      <c r="B25" s="4">
        <v>18040700</v>
      </c>
      <c r="C25" s="44" t="s">
        <v>41</v>
      </c>
      <c r="D25" s="5"/>
      <c r="E25" s="5"/>
      <c r="F25" s="5"/>
      <c r="G25" s="41"/>
      <c r="H25" s="5">
        <f t="shared" si="0"/>
        <v>0</v>
      </c>
      <c r="I25" s="5">
        <f t="shared" si="1"/>
        <v>0</v>
      </c>
    </row>
    <row r="26" spans="1:9" ht="12.75">
      <c r="A26" s="4" t="s">
        <v>10</v>
      </c>
      <c r="B26" s="38">
        <v>18050000</v>
      </c>
      <c r="C26" s="12" t="s">
        <v>42</v>
      </c>
      <c r="D26" s="40">
        <v>273261</v>
      </c>
      <c r="E26" s="40">
        <v>273261</v>
      </c>
      <c r="F26" s="40">
        <f>F28</f>
        <v>235682</v>
      </c>
      <c r="G26" s="40">
        <f>G28</f>
        <v>502020.99</v>
      </c>
      <c r="H26" s="40">
        <f t="shared" si="0"/>
        <v>266338.99</v>
      </c>
      <c r="I26" s="40">
        <f t="shared" si="1"/>
        <v>213.00777742890844</v>
      </c>
    </row>
    <row r="27" spans="1:9" ht="12.75" customHeight="1" hidden="1">
      <c r="A27" s="4"/>
      <c r="B27" s="4">
        <v>18050300</v>
      </c>
      <c r="C27" s="6" t="s">
        <v>30</v>
      </c>
      <c r="D27" s="5"/>
      <c r="E27" s="5"/>
      <c r="F27" s="5"/>
      <c r="G27" s="41"/>
      <c r="H27" s="5">
        <f t="shared" si="0"/>
        <v>0</v>
      </c>
      <c r="I27" s="5">
        <f t="shared" si="1"/>
        <v>0</v>
      </c>
    </row>
    <row r="28" spans="1:9" ht="12.75">
      <c r="A28" s="4"/>
      <c r="B28" s="4">
        <v>18050400</v>
      </c>
      <c r="C28" s="6" t="s">
        <v>31</v>
      </c>
      <c r="D28" s="5">
        <v>273261</v>
      </c>
      <c r="E28" s="5">
        <v>273261</v>
      </c>
      <c r="F28" s="36">
        <f>134231+74002+27449</f>
        <v>235682</v>
      </c>
      <c r="G28" s="41">
        <v>502020.99</v>
      </c>
      <c r="H28" s="5">
        <f t="shared" si="0"/>
        <v>266338.99</v>
      </c>
      <c r="I28" s="5">
        <f t="shared" si="1"/>
        <v>213.00777742890844</v>
      </c>
    </row>
    <row r="29" spans="1:9" ht="12.75" customHeight="1" hidden="1">
      <c r="A29" s="29"/>
      <c r="B29" s="29">
        <v>19000000</v>
      </c>
      <c r="C29" s="30" t="s">
        <v>32</v>
      </c>
      <c r="D29" s="33">
        <f>D30+D31</f>
        <v>0</v>
      </c>
      <c r="E29" s="33">
        <f>E30+E31</f>
        <v>0</v>
      </c>
      <c r="F29" s="33">
        <f>F30+F31</f>
        <v>0</v>
      </c>
      <c r="G29" s="32">
        <f>G30+G31</f>
        <v>0</v>
      </c>
      <c r="H29" s="33">
        <f t="shared" si="0"/>
        <v>0</v>
      </c>
      <c r="I29" s="33">
        <f t="shared" si="1"/>
        <v>0</v>
      </c>
    </row>
    <row r="30" spans="1:9" ht="38.25" customHeight="1" hidden="1">
      <c r="A30" s="4" t="s">
        <v>10</v>
      </c>
      <c r="B30" s="4">
        <v>19010100</v>
      </c>
      <c r="C30" s="10" t="s">
        <v>33</v>
      </c>
      <c r="D30" s="5">
        <v>0</v>
      </c>
      <c r="E30" s="5">
        <v>0</v>
      </c>
      <c r="F30" s="5">
        <v>0</v>
      </c>
      <c r="G30" s="41">
        <v>0</v>
      </c>
      <c r="H30" s="5">
        <f t="shared" si="0"/>
        <v>0</v>
      </c>
      <c r="I30" s="5">
        <f t="shared" si="1"/>
        <v>0</v>
      </c>
    </row>
    <row r="31" spans="1:9" ht="51" customHeight="1" hidden="1">
      <c r="A31" s="4"/>
      <c r="B31" s="4">
        <v>19010300</v>
      </c>
      <c r="C31" s="10" t="s">
        <v>34</v>
      </c>
      <c r="D31" s="5">
        <v>0</v>
      </c>
      <c r="E31" s="5">
        <v>0</v>
      </c>
      <c r="F31" s="5">
        <v>0</v>
      </c>
      <c r="G31" s="41">
        <v>0</v>
      </c>
      <c r="H31" s="5">
        <f t="shared" si="0"/>
        <v>0</v>
      </c>
      <c r="I31" s="5">
        <f t="shared" si="1"/>
        <v>0</v>
      </c>
    </row>
    <row r="32" spans="1:9" ht="12.75">
      <c r="A32" s="45"/>
      <c r="B32" s="45">
        <v>20000000</v>
      </c>
      <c r="C32" s="15" t="s">
        <v>44</v>
      </c>
      <c r="D32" s="46">
        <f>D35</f>
        <v>35419</v>
      </c>
      <c r="E32" s="46">
        <f>E35+E33</f>
        <v>35419</v>
      </c>
      <c r="F32" s="46">
        <f>F35+F33</f>
        <v>26072</v>
      </c>
      <c r="G32" s="46">
        <f>G35+G33+G34</f>
        <v>29956.62</v>
      </c>
      <c r="H32" s="46">
        <f>G32-F32</f>
        <v>3884.619999999999</v>
      </c>
      <c r="I32" s="47">
        <f t="shared" si="1"/>
        <v>114.89958576250383</v>
      </c>
    </row>
    <row r="33" spans="1:9" ht="12.75">
      <c r="A33" s="28"/>
      <c r="B33" s="28">
        <v>21081100</v>
      </c>
      <c r="C33" s="12" t="s">
        <v>51</v>
      </c>
      <c r="D33" s="48"/>
      <c r="E33" s="48">
        <v>0</v>
      </c>
      <c r="F33" s="48">
        <v>0</v>
      </c>
      <c r="G33" s="48">
        <v>0</v>
      </c>
      <c r="H33" s="48">
        <f t="shared" si="0"/>
        <v>0</v>
      </c>
      <c r="I33" s="49">
        <f>IF(F33=0,0,G33/F33*100)</f>
        <v>0</v>
      </c>
    </row>
    <row r="34" spans="1:9" ht="48" customHeight="1">
      <c r="A34" s="28"/>
      <c r="B34" s="28">
        <v>21081500</v>
      </c>
      <c r="C34" s="12" t="s">
        <v>52</v>
      </c>
      <c r="D34" s="48">
        <v>0</v>
      </c>
      <c r="E34" s="48">
        <v>0</v>
      </c>
      <c r="F34" s="48">
        <v>0</v>
      </c>
      <c r="G34" s="48">
        <v>6836.8</v>
      </c>
      <c r="H34" s="48">
        <f t="shared" si="0"/>
        <v>6836.8</v>
      </c>
      <c r="I34" s="49">
        <f>IF(F34=0,0,G34/F34*100)</f>
        <v>0</v>
      </c>
    </row>
    <row r="35" spans="1:9" ht="25.5">
      <c r="A35" s="29"/>
      <c r="B35" s="29">
        <v>22000000</v>
      </c>
      <c r="C35" s="11" t="s">
        <v>11</v>
      </c>
      <c r="D35" s="31">
        <f>D36+D38+D40</f>
        <v>35419</v>
      </c>
      <c r="E35" s="31">
        <f>E36+E38+E40</f>
        <v>35419</v>
      </c>
      <c r="F35" s="31">
        <f>F36+F38+F40</f>
        <v>26072</v>
      </c>
      <c r="G35" s="31">
        <f>G36+G38+G40</f>
        <v>23119.82</v>
      </c>
      <c r="H35" s="31">
        <f t="shared" si="0"/>
        <v>-2952.1800000000003</v>
      </c>
      <c r="I35" s="31">
        <f t="shared" si="1"/>
        <v>88.67681804234428</v>
      </c>
    </row>
    <row r="36" spans="1:9" ht="12.75">
      <c r="A36" s="4"/>
      <c r="B36" s="50">
        <v>22010000</v>
      </c>
      <c r="C36" s="22" t="s">
        <v>47</v>
      </c>
      <c r="D36" s="51">
        <f>D37</f>
        <v>3617</v>
      </c>
      <c r="E36" s="51">
        <f>E37</f>
        <v>3617</v>
      </c>
      <c r="F36" s="51">
        <f>F37</f>
        <v>2714</v>
      </c>
      <c r="G36" s="51">
        <f>G37</f>
        <v>2387.02</v>
      </c>
      <c r="H36" s="5">
        <f>G36-F36</f>
        <v>-326.98</v>
      </c>
      <c r="I36" s="16">
        <f>IF(F36=0,0,G36/F36*100)</f>
        <v>87.9521002210759</v>
      </c>
    </row>
    <row r="37" spans="1:9" ht="12.75">
      <c r="A37" s="4"/>
      <c r="B37" s="4">
        <v>22012500</v>
      </c>
      <c r="C37" s="52" t="s">
        <v>45</v>
      </c>
      <c r="D37" s="17">
        <v>3617</v>
      </c>
      <c r="E37" s="5">
        <v>3617</v>
      </c>
      <c r="F37" s="36">
        <f>907+904+903</f>
        <v>2714</v>
      </c>
      <c r="G37" s="41">
        <v>2387.02</v>
      </c>
      <c r="H37" s="5">
        <f>G37-F37</f>
        <v>-326.98</v>
      </c>
      <c r="I37" s="16">
        <f>IF(F37=0,0,G37/F37*100)</f>
        <v>87.9521002210759</v>
      </c>
    </row>
    <row r="38" spans="1:19" ht="38.25">
      <c r="A38" s="50" t="s">
        <v>10</v>
      </c>
      <c r="B38" s="50">
        <v>22080000</v>
      </c>
      <c r="C38" s="12" t="s">
        <v>12</v>
      </c>
      <c r="D38" s="53">
        <f>D39</f>
        <v>31792</v>
      </c>
      <c r="E38" s="53">
        <f>E39</f>
        <v>31792</v>
      </c>
      <c r="F38" s="53">
        <f>F39</f>
        <v>23350</v>
      </c>
      <c r="G38" s="43">
        <f>G39</f>
        <v>20726.43</v>
      </c>
      <c r="H38" s="53">
        <f t="shared" si="0"/>
        <v>-2623.5699999999997</v>
      </c>
      <c r="I38" s="53">
        <f t="shared" si="1"/>
        <v>88.76415417558887</v>
      </c>
      <c r="S38" t="s">
        <v>58</v>
      </c>
    </row>
    <row r="39" spans="1:9" ht="38.25">
      <c r="A39" s="4"/>
      <c r="B39" s="4">
        <v>22080402</v>
      </c>
      <c r="C39" s="10" t="s">
        <v>13</v>
      </c>
      <c r="D39" s="9">
        <v>31792</v>
      </c>
      <c r="E39" s="5">
        <v>31792</v>
      </c>
      <c r="F39" s="36">
        <f>7490+7770+8090</f>
        <v>23350</v>
      </c>
      <c r="G39" s="41">
        <v>20726.43</v>
      </c>
      <c r="H39" s="5">
        <f t="shared" si="0"/>
        <v>-2623.5699999999997</v>
      </c>
      <c r="I39" s="5">
        <f t="shared" si="1"/>
        <v>88.76415417558887</v>
      </c>
    </row>
    <row r="40" spans="1:9" ht="12.75">
      <c r="A40" s="38" t="s">
        <v>9</v>
      </c>
      <c r="B40" s="38">
        <v>22090000</v>
      </c>
      <c r="C40" s="39" t="s">
        <v>35</v>
      </c>
      <c r="D40" s="54">
        <f>D41</f>
        <v>10</v>
      </c>
      <c r="E40" s="54">
        <f>E41</f>
        <v>10</v>
      </c>
      <c r="F40" s="54">
        <f>F41</f>
        <v>8</v>
      </c>
      <c r="G40" s="55">
        <f>G41</f>
        <v>6.37</v>
      </c>
      <c r="H40" s="40">
        <f t="shared" si="0"/>
        <v>-1.63</v>
      </c>
      <c r="I40" s="40">
        <f t="shared" si="1"/>
        <v>79.625</v>
      </c>
    </row>
    <row r="41" spans="1:9" ht="38.25">
      <c r="A41" s="4"/>
      <c r="B41" s="4">
        <v>22090100</v>
      </c>
      <c r="C41" s="13" t="s">
        <v>14</v>
      </c>
      <c r="D41" s="5">
        <v>10</v>
      </c>
      <c r="E41" s="5">
        <v>10</v>
      </c>
      <c r="F41" s="36">
        <f>2+3+3</f>
        <v>8</v>
      </c>
      <c r="G41" s="41">
        <v>6.37</v>
      </c>
      <c r="H41" s="5">
        <f t="shared" si="0"/>
        <v>-1.63</v>
      </c>
      <c r="I41" s="5">
        <f t="shared" si="1"/>
        <v>79.625</v>
      </c>
    </row>
    <row r="42" spans="1:9" ht="12.75">
      <c r="A42" s="4"/>
      <c r="B42" s="4"/>
      <c r="C42" s="18"/>
      <c r="D42" s="5"/>
      <c r="E42" s="5"/>
      <c r="F42" s="5"/>
      <c r="G42" s="41"/>
      <c r="H42" s="5">
        <f t="shared" si="0"/>
        <v>0</v>
      </c>
      <c r="I42" s="5">
        <f t="shared" si="1"/>
        <v>0</v>
      </c>
    </row>
    <row r="43" spans="1:9" ht="12.75">
      <c r="A43" s="29"/>
      <c r="B43" s="29">
        <v>40000000</v>
      </c>
      <c r="C43" s="30" t="s">
        <v>36</v>
      </c>
      <c r="D43" s="33">
        <f>D44</f>
        <v>310411</v>
      </c>
      <c r="E43" s="33">
        <f aca="true" t="shared" si="2" ref="E43:G44">E44</f>
        <v>310411</v>
      </c>
      <c r="F43" s="33">
        <f t="shared" si="2"/>
        <v>234000</v>
      </c>
      <c r="G43" s="32">
        <f t="shared" si="2"/>
        <v>208000</v>
      </c>
      <c r="H43" s="33">
        <f t="shared" si="0"/>
        <v>-26000</v>
      </c>
      <c r="I43" s="33">
        <f t="shared" si="1"/>
        <v>88.88888888888889</v>
      </c>
    </row>
    <row r="44" spans="1:9" ht="12.75">
      <c r="A44" s="4"/>
      <c r="B44" s="4">
        <v>41000000</v>
      </c>
      <c r="C44" s="6" t="s">
        <v>37</v>
      </c>
      <c r="D44" s="5">
        <f>D45</f>
        <v>310411</v>
      </c>
      <c r="E44" s="5">
        <f t="shared" si="2"/>
        <v>310411</v>
      </c>
      <c r="F44" s="5">
        <f t="shared" si="2"/>
        <v>234000</v>
      </c>
      <c r="G44" s="5">
        <f t="shared" si="2"/>
        <v>208000</v>
      </c>
      <c r="H44" s="5">
        <f t="shared" si="0"/>
        <v>-26000</v>
      </c>
      <c r="I44" s="5">
        <f t="shared" si="1"/>
        <v>88.88888888888889</v>
      </c>
    </row>
    <row r="45" spans="1:9" ht="12.75">
      <c r="A45" s="4"/>
      <c r="B45" s="4">
        <v>41053900</v>
      </c>
      <c r="C45" s="6" t="s">
        <v>54</v>
      </c>
      <c r="D45" s="5">
        <v>310411</v>
      </c>
      <c r="E45" s="5">
        <v>310411</v>
      </c>
      <c r="F45" s="36">
        <f>78000+78000+78000</f>
        <v>234000</v>
      </c>
      <c r="G45" s="41">
        <v>208000</v>
      </c>
      <c r="H45" s="5">
        <f t="shared" si="0"/>
        <v>-26000</v>
      </c>
      <c r="I45" s="5">
        <f t="shared" si="1"/>
        <v>88.88888888888889</v>
      </c>
    </row>
    <row r="46" spans="1:9" ht="12.75">
      <c r="A46" s="4"/>
      <c r="B46" s="4"/>
      <c r="C46" s="6"/>
      <c r="D46" s="5"/>
      <c r="E46" s="5"/>
      <c r="F46" s="5"/>
      <c r="G46" s="41"/>
      <c r="H46" s="5">
        <f t="shared" si="0"/>
        <v>0</v>
      </c>
      <c r="I46" s="5">
        <f t="shared" si="1"/>
        <v>0</v>
      </c>
    </row>
    <row r="47" spans="1:9" ht="12.75">
      <c r="A47" s="65" t="s">
        <v>15</v>
      </c>
      <c r="B47" s="66"/>
      <c r="C47" s="66"/>
      <c r="D47" s="56">
        <f>D6+D10+D12+D29+D32</f>
        <v>783934</v>
      </c>
      <c r="E47" s="56">
        <f>E32+E12+E10</f>
        <v>783934</v>
      </c>
      <c r="F47" s="56">
        <f>F32+F12+F10</f>
        <v>618310</v>
      </c>
      <c r="G47" s="58">
        <f>G6+G10+G12+G29+G32</f>
        <v>869740.12</v>
      </c>
      <c r="H47" s="56">
        <f t="shared" si="0"/>
        <v>251430.12</v>
      </c>
      <c r="I47" s="56">
        <f t="shared" si="1"/>
        <v>140.66408759360192</v>
      </c>
    </row>
    <row r="48" spans="1:9" ht="12.75">
      <c r="A48" s="65" t="s">
        <v>16</v>
      </c>
      <c r="B48" s="66"/>
      <c r="C48" s="66"/>
      <c r="D48" s="56">
        <f>D47+D43</f>
        <v>1094345</v>
      </c>
      <c r="E48" s="56">
        <f>E47+E43</f>
        <v>1094345</v>
      </c>
      <c r="F48" s="56">
        <f>F47+F43</f>
        <v>852310</v>
      </c>
      <c r="G48" s="57">
        <f>G47+G43</f>
        <v>1077740.12</v>
      </c>
      <c r="H48" s="56">
        <f t="shared" si="0"/>
        <v>225430.1200000001</v>
      </c>
      <c r="I48" s="56">
        <f t="shared" si="1"/>
        <v>126.4493106968122</v>
      </c>
    </row>
    <row r="50" spans="2:9" ht="12.75">
      <c r="B50" s="24"/>
      <c r="C50" s="24" t="s">
        <v>48</v>
      </c>
      <c r="E50" s="24"/>
      <c r="F50" s="25"/>
      <c r="G50" s="26"/>
      <c r="H50" s="24" t="s">
        <v>49</v>
      </c>
      <c r="I50" s="27"/>
    </row>
    <row r="51" spans="2:9" ht="12.75">
      <c r="B51" s="24"/>
      <c r="C51" s="24"/>
      <c r="D51" s="24"/>
      <c r="E51" s="24"/>
      <c r="F51" s="24"/>
      <c r="G51" s="27"/>
      <c r="H51" s="27"/>
      <c r="I51" s="27"/>
    </row>
    <row r="52" spans="5:9" ht="12.75">
      <c r="E52" s="24"/>
      <c r="F52" s="24"/>
      <c r="G52" s="27"/>
      <c r="H52" s="27"/>
      <c r="I52" s="27"/>
    </row>
    <row r="53" spans="2:8" ht="12.75">
      <c r="B53" s="24" t="s">
        <v>55</v>
      </c>
      <c r="C53" s="24"/>
      <c r="D53" s="24"/>
      <c r="G53"/>
      <c r="H53" s="21"/>
    </row>
    <row r="54" spans="7:8" ht="12.75">
      <c r="G54"/>
      <c r="H54" s="19"/>
    </row>
    <row r="55" spans="6:8" ht="12.75">
      <c r="F55" s="23"/>
      <c r="G55" s="23"/>
      <c r="H55" s="19"/>
    </row>
  </sheetData>
  <sheetProtection/>
  <mergeCells count="12">
    <mergeCell ref="A47:C47"/>
    <mergeCell ref="A48:C48"/>
    <mergeCell ref="G1:I1"/>
    <mergeCell ref="B3:H3"/>
    <mergeCell ref="B4:H4"/>
    <mergeCell ref="B5:H5"/>
    <mergeCell ref="D8:I8"/>
    <mergeCell ref="G2:I2"/>
    <mergeCell ref="B6:H6"/>
    <mergeCell ref="A8:A9"/>
    <mergeCell ref="B8:B9"/>
    <mergeCell ref="C8:C9"/>
  </mergeCells>
  <printOptions/>
  <pageMargins left="0.1968503937007874" right="0.1968503937007874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2018-02-07T08:35:37Z</cp:lastPrinted>
  <dcterms:created xsi:type="dcterms:W3CDTF">2015-01-16T13:33:04Z</dcterms:created>
  <dcterms:modified xsi:type="dcterms:W3CDTF">2018-11-01T07:31:24Z</dcterms:modified>
  <cp:category/>
  <cp:version/>
  <cp:contentType/>
  <cp:contentStatus/>
</cp:coreProperties>
</file>