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985" windowWidth="18120" windowHeight="6150" activeTab="0"/>
  </bookViews>
  <sheets>
    <sheet name="ДОДАТОК 3" sheetId="1" r:id="rId1"/>
  </sheets>
  <definedNames>
    <definedName name="_xlnm.Print_Area" localSheetId="0">'ДОДАТОК 3'!$A$1:$R$38</definedName>
  </definedNames>
  <calcPr fullCalcOnLoad="1"/>
</workbook>
</file>

<file path=xl/sharedStrings.xml><?xml version="1.0" encoding="utf-8"?>
<sst xmlns="http://schemas.openxmlformats.org/spreadsheetml/2006/main" count="69" uniqueCount="37">
  <si>
    <t>грн.</t>
  </si>
  <si>
    <t>Затверджено на рік, грн.</t>
  </si>
  <si>
    <t xml:space="preserve">Тариф </t>
  </si>
  <si>
    <t>од. вим.</t>
  </si>
  <si>
    <t>кВт</t>
  </si>
  <si>
    <t>Назва бюджетної установи</t>
  </si>
  <si>
    <t>Таун-сервіс (водопостачання)</t>
  </si>
  <si>
    <t>Сєвєродонецьке МЕС ТОВ"ЛЕО" (енергоенергія)</t>
  </si>
  <si>
    <t>ПАТ "Луганськгаз" (природний газ)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</si>
  <si>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</si>
  <si>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</si>
  <si>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</si>
  <si>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</si>
  <si>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</si>
  <si>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</si>
  <si>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</si>
  <si>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</si>
  <si>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</si>
  <si>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</si>
  <si>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</si>
  <si>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</si>
  <si>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Назва розпорядника коштів </t>
    </r>
    <r>
      <rPr>
        <b/>
        <i/>
        <u val="single"/>
        <sz val="10"/>
        <rFont val="Times New Roman"/>
        <family val="1"/>
      </rPr>
      <t>Сиротинська селищна рада</t>
    </r>
  </si>
  <si>
    <r>
      <t>м</t>
    </r>
    <r>
      <rPr>
        <b/>
        <i/>
        <vertAlign val="superscript"/>
        <sz val="10"/>
        <rFont val="Times New Roman"/>
        <family val="1"/>
      </rPr>
      <t>3</t>
    </r>
  </si>
  <si>
    <t>Сєвєродонецьке МЕС ТОВ"ЛЕО" (енергоенергія) - денна</t>
  </si>
  <si>
    <t>Сєвєродонецьке МЕС ТОВ"ЛЕО" (енергоенергія) - нічна</t>
  </si>
  <si>
    <t>Секретар ради</t>
  </si>
  <si>
    <t>Костиря Н. В.</t>
  </si>
  <si>
    <t>Керівництво і управління у відповідній сфері у містах (місті Києві), селищах, селах, об’єднаних територіальних громадах</t>
  </si>
  <si>
    <t>Річний ліміт в натур.показниках на 2018 рік</t>
  </si>
  <si>
    <t>Організація благоустрою населених пунктів</t>
  </si>
  <si>
    <t>Затверджені помісячні ліміти споживання енергоносіїв та комунальних послуг в натуральному виразі на 2018 рік</t>
  </si>
  <si>
    <t>КПКВКМБ</t>
  </si>
  <si>
    <t>0116030</t>
  </si>
  <si>
    <t>0110160</t>
  </si>
  <si>
    <t>Зміни до затверджених лімітів споживання енергоносіїв в натуральному виразі на 2018 рік</t>
  </si>
  <si>
    <t>Додаток 4 до рішення сесії від 20.04.2018р. №2</t>
  </si>
  <si>
    <t>Підготував: спеціаліст ___________  Рубан Є. О.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</si>
</sst>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"/>
    <numFmt numFmtId="186" formatCode="0.00000"/>
    <numFmt numFmtId="187" formatCode="0.00000000"/>
    <numFmt numFmtId="188" formatCode="0.000000000"/>
    <numFmt numFmtId="189" formatCode="0.0000000000"/>
    <numFmt numFmtId="190" formatCode="0.000000"/>
    <numFmt numFmtId="191" formatCode="0.0000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 Cyr"/>
      <family val="1"/>
    </font>
    <font>
      <i/>
      <u val="single"/>
      <sz val="11"/>
      <color indexed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wrapText="1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3" xfId="0" applyFont="1" applyFill="1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186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1" fontId="13" fillId="2" borderId="1" xfId="0" applyNumberFormat="1" applyFont="1" applyFill="1" applyBorder="1" applyAlignment="1">
      <alignment/>
    </xf>
    <xf numFmtId="1" fontId="11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2" fontId="11" fillId="2" borderId="1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2" fontId="17" fillId="0" borderId="4" xfId="0" applyNumberFormat="1" applyFont="1" applyBorder="1" applyAlignment="1">
      <alignment vertical="center"/>
    </xf>
    <xf numFmtId="0" fontId="11" fillId="2" borderId="1" xfId="0" applyNumberFormat="1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4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75" zoomScaleSheetLayoutView="100" workbookViewId="0" topLeftCell="A1">
      <selection activeCell="F36" sqref="F36"/>
    </sheetView>
  </sheetViews>
  <sheetFormatPr defaultColWidth="9.00390625" defaultRowHeight="12.75"/>
  <cols>
    <col min="1" max="1" width="10.375" style="1" customWidth="1"/>
    <col min="2" max="2" width="18.625" style="1" customWidth="1"/>
    <col min="3" max="3" width="7.25390625" style="1" customWidth="1"/>
    <col min="4" max="4" width="4.75390625" style="1" customWidth="1"/>
    <col min="5" max="5" width="10.375" style="1" customWidth="1"/>
    <col min="6" max="6" width="10.625" style="1" customWidth="1"/>
    <col min="7" max="8" width="8.00390625" style="1" customWidth="1"/>
    <col min="9" max="9" width="7.625" style="1" customWidth="1"/>
    <col min="10" max="10" width="7.875" style="1" customWidth="1"/>
    <col min="11" max="11" width="8.125" style="1" customWidth="1"/>
    <col min="12" max="12" width="8.00390625" style="1" customWidth="1"/>
    <col min="13" max="13" width="8.375" style="1" customWidth="1"/>
    <col min="14" max="14" width="8.75390625" style="1" customWidth="1"/>
    <col min="15" max="16" width="9.125" style="1" customWidth="1"/>
    <col min="17" max="17" width="10.00390625" style="1" customWidth="1"/>
    <col min="18" max="18" width="10.125" style="1" customWidth="1"/>
    <col min="19" max="16384" width="9.125" style="1" customWidth="1"/>
  </cols>
  <sheetData>
    <row r="1" spans="1:18" ht="12.7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6" customHeight="1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ht="13.5">
      <c r="A3" s="1" t="s">
        <v>21</v>
      </c>
    </row>
    <row r="4" spans="1:3" ht="18.75" customHeight="1">
      <c r="A4" s="23" t="s">
        <v>31</v>
      </c>
      <c r="B4" s="22" t="s">
        <v>33</v>
      </c>
      <c r="C4" s="37" t="s">
        <v>27</v>
      </c>
    </row>
    <row r="5" spans="1:3" ht="18" customHeight="1" hidden="1">
      <c r="A5" s="1" t="s">
        <v>5</v>
      </c>
      <c r="C5" s="37" t="s">
        <v>27</v>
      </c>
    </row>
    <row r="6" spans="1:18" s="11" customFormat="1" ht="12.75" customHeight="1">
      <c r="A6" s="48"/>
      <c r="B6" s="48"/>
      <c r="C6" s="49" t="s">
        <v>1</v>
      </c>
      <c r="D6" s="52" t="s">
        <v>3</v>
      </c>
      <c r="E6" s="52" t="s">
        <v>2</v>
      </c>
      <c r="F6" s="55" t="s">
        <v>28</v>
      </c>
      <c r="G6" s="39" t="s">
        <v>30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</row>
    <row r="7" spans="1:18" s="11" customFormat="1" ht="12.75" customHeight="1">
      <c r="A7" s="48"/>
      <c r="B7" s="48"/>
      <c r="C7" s="50"/>
      <c r="D7" s="53"/>
      <c r="E7" s="53"/>
      <c r="F7" s="55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1:18" s="11" customFormat="1" ht="12.75" customHeight="1">
      <c r="A8" s="48"/>
      <c r="B8" s="48"/>
      <c r="C8" s="50"/>
      <c r="D8" s="53"/>
      <c r="E8" s="53"/>
      <c r="F8" s="55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s="11" customFormat="1" ht="12.75">
      <c r="A9" s="48"/>
      <c r="B9" s="48"/>
      <c r="C9" s="50"/>
      <c r="D9" s="53"/>
      <c r="E9" s="53"/>
      <c r="F9" s="55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s="11" customFormat="1" ht="12.75">
      <c r="A10" s="48"/>
      <c r="B10" s="48"/>
      <c r="C10" s="51"/>
      <c r="D10" s="54"/>
      <c r="E10" s="54"/>
      <c r="F10" s="55"/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2" t="s">
        <v>15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20</v>
      </c>
    </row>
    <row r="11" spans="1:18" ht="27" customHeight="1" hidden="1">
      <c r="A11" s="3">
        <v>2272</v>
      </c>
      <c r="B11" s="4" t="s">
        <v>6</v>
      </c>
      <c r="C11" s="5"/>
      <c r="D11" s="12" t="s">
        <v>22</v>
      </c>
      <c r="E11" s="12">
        <f>7.32*1.09</f>
        <v>7.978800000000001</v>
      </c>
      <c r="F11" s="12">
        <f>G11+H11+I11+J11+K11+L11+M11+N11+O11+P11+Q11+R11</f>
        <v>60</v>
      </c>
      <c r="G11" s="14">
        <v>3</v>
      </c>
      <c r="H11" s="14">
        <v>2</v>
      </c>
      <c r="I11" s="14">
        <v>2</v>
      </c>
      <c r="J11" s="14">
        <v>3</v>
      </c>
      <c r="K11" s="14">
        <v>4</v>
      </c>
      <c r="L11" s="14">
        <v>7</v>
      </c>
      <c r="M11" s="14">
        <v>10</v>
      </c>
      <c r="N11" s="14">
        <v>9</v>
      </c>
      <c r="O11" s="14">
        <v>6</v>
      </c>
      <c r="P11" s="14">
        <v>6</v>
      </c>
      <c r="Q11" s="15">
        <v>4</v>
      </c>
      <c r="R11" s="16">
        <v>4</v>
      </c>
    </row>
    <row r="12" spans="1:19" ht="15" hidden="1">
      <c r="A12" s="30"/>
      <c r="B12" s="27"/>
      <c r="C12" s="28">
        <f>F12</f>
        <v>478.72800000000007</v>
      </c>
      <c r="D12" s="29" t="s">
        <v>0</v>
      </c>
      <c r="E12" s="29"/>
      <c r="F12" s="25">
        <f>G12+H12+I12+J12+K12+L12+M12+N12+O12+P12+Q12+R12+1</f>
        <v>478.72800000000007</v>
      </c>
      <c r="G12" s="26">
        <f aca="true" t="shared" si="0" ref="G12:R12">G11*$E$11</f>
        <v>23.936400000000003</v>
      </c>
      <c r="H12" s="26">
        <f t="shared" si="0"/>
        <v>15.957600000000001</v>
      </c>
      <c r="I12" s="26">
        <f t="shared" si="0"/>
        <v>15.957600000000001</v>
      </c>
      <c r="J12" s="26">
        <f t="shared" si="0"/>
        <v>23.936400000000003</v>
      </c>
      <c r="K12" s="26">
        <f t="shared" si="0"/>
        <v>31.915200000000002</v>
      </c>
      <c r="L12" s="26">
        <f>L11*$E$11-1</f>
        <v>54.851600000000005</v>
      </c>
      <c r="M12" s="26">
        <f t="shared" si="0"/>
        <v>79.78800000000001</v>
      </c>
      <c r="N12" s="26">
        <f t="shared" si="0"/>
        <v>71.8092</v>
      </c>
      <c r="O12" s="26">
        <f t="shared" si="0"/>
        <v>47.872800000000005</v>
      </c>
      <c r="P12" s="26">
        <f t="shared" si="0"/>
        <v>47.872800000000005</v>
      </c>
      <c r="Q12" s="26">
        <f t="shared" si="0"/>
        <v>31.915200000000002</v>
      </c>
      <c r="R12" s="26">
        <f t="shared" si="0"/>
        <v>31.915200000000002</v>
      </c>
      <c r="S12" s="8"/>
    </row>
    <row r="13" spans="1:18" ht="12" customHeight="1" hidden="1">
      <c r="A13" s="6"/>
      <c r="B13" s="7"/>
      <c r="C13" s="6"/>
      <c r="D13" s="12"/>
      <c r="E13" s="12"/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3.5" hidden="1">
      <c r="A14" s="9"/>
      <c r="B14" s="7"/>
      <c r="C14" s="5"/>
      <c r="D14" s="12"/>
      <c r="E14" s="12"/>
      <c r="F14" s="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39" hidden="1">
      <c r="A15" s="3">
        <v>2273</v>
      </c>
      <c r="B15" s="4" t="s">
        <v>7</v>
      </c>
      <c r="C15" s="5"/>
      <c r="D15" s="12" t="s">
        <v>4</v>
      </c>
      <c r="E15" s="13">
        <f>2.6904*1.1</f>
        <v>2.9594400000000003</v>
      </c>
      <c r="F15" s="12">
        <f>G15+H15+I15+J15+K15+L15+M15+N15+O15+P15+Q15+R15</f>
        <v>2350</v>
      </c>
      <c r="G15" s="6">
        <v>1516</v>
      </c>
      <c r="H15" s="6">
        <v>195</v>
      </c>
      <c r="I15" s="6">
        <v>188</v>
      </c>
      <c r="J15" s="6">
        <v>188</v>
      </c>
      <c r="K15" s="6">
        <v>143</v>
      </c>
      <c r="L15" s="6">
        <v>120</v>
      </c>
      <c r="M15" s="6"/>
      <c r="N15" s="6"/>
      <c r="O15" s="6"/>
      <c r="P15" s="6"/>
      <c r="Q15" s="6"/>
      <c r="R15" s="6"/>
    </row>
    <row r="16" spans="1:18" ht="51.75" hidden="1">
      <c r="A16" s="3">
        <v>2273</v>
      </c>
      <c r="B16" s="4" t="s">
        <v>24</v>
      </c>
      <c r="C16" s="5"/>
      <c r="D16" s="12" t="s">
        <v>4</v>
      </c>
      <c r="E16" s="12"/>
      <c r="F16" s="1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3.5" hidden="1">
      <c r="A17" s="3"/>
      <c r="B17" s="4"/>
      <c r="C17" s="5"/>
      <c r="D17" s="12"/>
      <c r="E17" s="12"/>
      <c r="F17" s="1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0" ht="15" hidden="1">
      <c r="A18" s="31"/>
      <c r="B18" s="32"/>
      <c r="C18" s="28">
        <f>F18</f>
        <v>6953.684</v>
      </c>
      <c r="D18" s="29" t="s">
        <v>0</v>
      </c>
      <c r="E18" s="29"/>
      <c r="F18" s="25">
        <f>SUM(G18:R18)-1</f>
        <v>6953.684</v>
      </c>
      <c r="G18" s="26">
        <v>4485.51104</v>
      </c>
      <c r="H18" s="26">
        <f>H15*$E$15</f>
        <v>577.0908000000001</v>
      </c>
      <c r="I18" s="26">
        <f>I15*$E$15</f>
        <v>556.37472</v>
      </c>
      <c r="J18" s="26">
        <f>J15*$E$15</f>
        <v>556.37472</v>
      </c>
      <c r="K18" s="26">
        <f>K15*$E$15</f>
        <v>423.19992</v>
      </c>
      <c r="L18" s="26">
        <f>L15*$E$15+1</f>
        <v>356.13280000000003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8"/>
      <c r="T18" s="10"/>
    </row>
    <row r="19" spans="1:18" ht="26.25">
      <c r="A19" s="3">
        <v>2274</v>
      </c>
      <c r="B19" s="4" t="s">
        <v>8</v>
      </c>
      <c r="C19" s="5"/>
      <c r="D19" s="12" t="s">
        <v>22</v>
      </c>
      <c r="E19" s="12">
        <v>13.031</v>
      </c>
      <c r="F19" s="12">
        <f>G19+H19+I19+J19+K19+L19+M19+N19+O19+P19+Q19+R19</f>
        <v>1720</v>
      </c>
      <c r="G19" s="6"/>
      <c r="H19" s="6"/>
      <c r="I19" s="6"/>
      <c r="J19" s="6">
        <v>220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1500</v>
      </c>
    </row>
    <row r="20" spans="1:18" ht="15">
      <c r="A20" s="31"/>
      <c r="B20" s="32"/>
      <c r="C20" s="28">
        <f>F20</f>
        <v>22413.82</v>
      </c>
      <c r="D20" s="29" t="s">
        <v>0</v>
      </c>
      <c r="E20" s="33"/>
      <c r="F20" s="25">
        <f>G20+H20+I20+J20+K20+L20+M20+N20+O20+P20+Q20+R20</f>
        <v>22413.82</v>
      </c>
      <c r="G20" s="26">
        <f>G19*$E$19</f>
        <v>0</v>
      </c>
      <c r="H20" s="26">
        <f aca="true" t="shared" si="1" ref="H20:Q20">H19*$E$19</f>
        <v>0</v>
      </c>
      <c r="I20" s="26">
        <f t="shared" si="1"/>
        <v>0</v>
      </c>
      <c r="J20" s="26">
        <f t="shared" si="1"/>
        <v>2866.82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34">
        <f t="shared" si="1"/>
        <v>0</v>
      </c>
      <c r="P20" s="26">
        <f t="shared" si="1"/>
        <v>0</v>
      </c>
      <c r="Q20" s="26">
        <f t="shared" si="1"/>
        <v>0</v>
      </c>
      <c r="R20" s="38">
        <f>ROUND(R19*$E$19,0)</f>
        <v>19547</v>
      </c>
    </row>
    <row r="21" ht="35.25" customHeight="1"/>
    <row r="22" spans="1:3" ht="15" hidden="1">
      <c r="A22" s="23" t="s">
        <v>31</v>
      </c>
      <c r="B22" s="22" t="s">
        <v>32</v>
      </c>
      <c r="C22" s="24" t="s">
        <v>29</v>
      </c>
    </row>
    <row r="23" spans="1:3" ht="15" hidden="1">
      <c r="A23" s="1" t="s">
        <v>5</v>
      </c>
      <c r="C23" s="24" t="s">
        <v>29</v>
      </c>
    </row>
    <row r="24" spans="1:18" ht="12.75" customHeight="1" hidden="1">
      <c r="A24" s="48"/>
      <c r="B24" s="48"/>
      <c r="C24" s="49" t="s">
        <v>1</v>
      </c>
      <c r="D24" s="52" t="s">
        <v>3</v>
      </c>
      <c r="E24" s="52" t="s">
        <v>2</v>
      </c>
      <c r="F24" s="55" t="s">
        <v>28</v>
      </c>
      <c r="G24" s="39" t="s">
        <v>30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2.75" customHeight="1" hidden="1">
      <c r="A25" s="48"/>
      <c r="B25" s="48"/>
      <c r="C25" s="50"/>
      <c r="D25" s="53"/>
      <c r="E25" s="53"/>
      <c r="F25" s="55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2.75" customHeight="1" hidden="1">
      <c r="A26" s="48"/>
      <c r="B26" s="48"/>
      <c r="C26" s="50"/>
      <c r="D26" s="53"/>
      <c r="E26" s="53"/>
      <c r="F26" s="55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2.75" customHeight="1" hidden="1">
      <c r="A27" s="48"/>
      <c r="B27" s="48"/>
      <c r="C27" s="50"/>
      <c r="D27" s="53"/>
      <c r="E27" s="53"/>
      <c r="F27" s="55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1:18" ht="12.75" hidden="1">
      <c r="A28" s="48"/>
      <c r="B28" s="48"/>
      <c r="C28" s="51"/>
      <c r="D28" s="54"/>
      <c r="E28" s="54"/>
      <c r="F28" s="55"/>
      <c r="G28" s="2" t="s">
        <v>9</v>
      </c>
      <c r="H28" s="2" t="s">
        <v>10</v>
      </c>
      <c r="I28" s="2" t="s">
        <v>11</v>
      </c>
      <c r="J28" s="2" t="s">
        <v>12</v>
      </c>
      <c r="K28" s="2" t="s">
        <v>13</v>
      </c>
      <c r="L28" s="2" t="s">
        <v>14</v>
      </c>
      <c r="M28" s="2" t="s">
        <v>15</v>
      </c>
      <c r="N28" s="2" t="s">
        <v>16</v>
      </c>
      <c r="O28" s="2" t="s">
        <v>17</v>
      </c>
      <c r="P28" s="2" t="s">
        <v>18</v>
      </c>
      <c r="Q28" s="2" t="s">
        <v>19</v>
      </c>
      <c r="R28" s="2" t="s">
        <v>20</v>
      </c>
    </row>
    <row r="29" spans="1:18" ht="27" customHeight="1" hidden="1">
      <c r="A29" s="3">
        <v>2272</v>
      </c>
      <c r="B29" s="4" t="s">
        <v>6</v>
      </c>
      <c r="C29" s="5"/>
      <c r="D29" s="12" t="s">
        <v>22</v>
      </c>
      <c r="E29" s="12">
        <f>7.32*1.09</f>
        <v>7.978800000000001</v>
      </c>
      <c r="F29" s="12">
        <f>G29+H29+I29+J29+K29+L29+M29+N29+O29+P29+Q29+R29</f>
        <v>50</v>
      </c>
      <c r="G29" s="6">
        <v>0</v>
      </c>
      <c r="H29" s="6">
        <v>0</v>
      </c>
      <c r="I29" s="6">
        <v>0</v>
      </c>
      <c r="J29" s="6">
        <v>0</v>
      </c>
      <c r="K29" s="6">
        <v>7</v>
      </c>
      <c r="L29" s="6">
        <v>11</v>
      </c>
      <c r="M29" s="6">
        <v>12</v>
      </c>
      <c r="N29" s="6">
        <v>12</v>
      </c>
      <c r="O29" s="6">
        <v>8</v>
      </c>
      <c r="P29" s="6">
        <v>0</v>
      </c>
      <c r="Q29" s="6">
        <v>0</v>
      </c>
      <c r="R29" s="6">
        <v>0</v>
      </c>
    </row>
    <row r="30" spans="1:18" ht="15" hidden="1">
      <c r="A30" s="30"/>
      <c r="B30" s="27"/>
      <c r="C30" s="28">
        <f>F30</f>
        <v>398.94000000000005</v>
      </c>
      <c r="D30" s="29" t="s">
        <v>0</v>
      </c>
      <c r="E30" s="29"/>
      <c r="F30" s="25">
        <f>G30+H30+I30+J30+K30+L30+M30+N30+O30+P30+Q30+R30+1</f>
        <v>398.94000000000005</v>
      </c>
      <c r="G30" s="34">
        <f aca="true" t="shared" si="2" ref="G30:R30">G29*$E$11</f>
        <v>0</v>
      </c>
      <c r="H30" s="34">
        <f t="shared" si="2"/>
        <v>0</v>
      </c>
      <c r="I30" s="34">
        <f t="shared" si="2"/>
        <v>0</v>
      </c>
      <c r="J30" s="34">
        <f t="shared" si="2"/>
        <v>0</v>
      </c>
      <c r="K30" s="26">
        <f>K29*$E$11-1</f>
        <v>54.851600000000005</v>
      </c>
      <c r="L30" s="26">
        <f t="shared" si="2"/>
        <v>87.7668</v>
      </c>
      <c r="M30" s="26">
        <f t="shared" si="2"/>
        <v>95.74560000000001</v>
      </c>
      <c r="N30" s="26">
        <f t="shared" si="2"/>
        <v>95.74560000000001</v>
      </c>
      <c r="O30" s="26">
        <f t="shared" si="2"/>
        <v>63.830400000000004</v>
      </c>
      <c r="P30" s="26">
        <f t="shared" si="2"/>
        <v>0</v>
      </c>
      <c r="Q30" s="34">
        <f t="shared" si="2"/>
        <v>0</v>
      </c>
      <c r="R30" s="34">
        <f t="shared" si="2"/>
        <v>0</v>
      </c>
    </row>
    <row r="31" spans="1:18" ht="51.75" hidden="1">
      <c r="A31" s="3">
        <v>2273</v>
      </c>
      <c r="B31" s="4" t="s">
        <v>23</v>
      </c>
      <c r="C31" s="5"/>
      <c r="D31" s="12" t="s">
        <v>4</v>
      </c>
      <c r="E31" s="13">
        <f>2.6904*1.1</f>
        <v>2.9594400000000003</v>
      </c>
      <c r="F31" s="12">
        <f>G31+H31+I31+J31+K31+L31+M31+N31+O31+P31+Q31+R31</f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51.75" hidden="1">
      <c r="A32" s="3">
        <v>2273</v>
      </c>
      <c r="B32" s="4" t="s">
        <v>24</v>
      </c>
      <c r="C32" s="5"/>
      <c r="D32" s="12" t="s">
        <v>4</v>
      </c>
      <c r="E32" s="13">
        <f>2.6904*1.1</f>
        <v>2.9594400000000003</v>
      </c>
      <c r="F32" s="12">
        <f>G32+H32+I32+J32+K32+L32+M32+N32+O32+P32+Q32+R32</f>
        <v>3750</v>
      </c>
      <c r="G32" s="6">
        <v>0</v>
      </c>
      <c r="H32" s="6">
        <v>750</v>
      </c>
      <c r="I32" s="6">
        <v>750</v>
      </c>
      <c r="J32" s="6">
        <v>750</v>
      </c>
      <c r="K32" s="6">
        <v>750</v>
      </c>
      <c r="L32" s="6">
        <v>750</v>
      </c>
      <c r="M32" s="6"/>
      <c r="N32" s="6"/>
      <c r="O32" s="6"/>
      <c r="P32" s="6"/>
      <c r="Q32" s="6"/>
      <c r="R32" s="6"/>
    </row>
    <row r="33" spans="1:18" ht="15" hidden="1">
      <c r="A33" s="31"/>
      <c r="B33" s="32"/>
      <c r="C33" s="28">
        <f>F33</f>
        <v>11100</v>
      </c>
      <c r="D33" s="29" t="s">
        <v>0</v>
      </c>
      <c r="E33" s="29"/>
      <c r="F33" s="25">
        <f>G33+H33+I33+J33+K33+L33+M33+N33+O33+P33+Q33+R33</f>
        <v>11100</v>
      </c>
      <c r="G33" s="26">
        <f aca="true" t="shared" si="3" ref="G33:R33">G31*$E$31+G32*$E$32</f>
        <v>0</v>
      </c>
      <c r="H33" s="26">
        <f>ROUND(H31*$E$31+H32*$E$32,0)</f>
        <v>2220</v>
      </c>
      <c r="I33" s="26">
        <f>ROUND(I31*$E$31+I32*$E$32,0)</f>
        <v>2220</v>
      </c>
      <c r="J33" s="26">
        <f>ROUND(J31*$E$31+J32*$E$32,0)</f>
        <v>2220</v>
      </c>
      <c r="K33" s="26">
        <f>ROUND(K31*$E$31+K32*$E$32,0)</f>
        <v>2220</v>
      </c>
      <c r="L33" s="26">
        <f>ROUND(L31*$E$31+L32*$E$32,0)</f>
        <v>2220</v>
      </c>
      <c r="M33" s="26">
        <f t="shared" si="3"/>
        <v>0</v>
      </c>
      <c r="N33" s="26">
        <f t="shared" si="3"/>
        <v>0</v>
      </c>
      <c r="O33" s="26">
        <f t="shared" si="3"/>
        <v>0</v>
      </c>
      <c r="P33" s="26">
        <f t="shared" si="3"/>
        <v>0</v>
      </c>
      <c r="Q33" s="26">
        <f t="shared" si="3"/>
        <v>0</v>
      </c>
      <c r="R33" s="26">
        <f t="shared" si="3"/>
        <v>0</v>
      </c>
    </row>
    <row r="35" spans="2:10" ht="15.75">
      <c r="B35" s="17"/>
      <c r="C35" s="18" t="s">
        <v>25</v>
      </c>
      <c r="D35" s="19"/>
      <c r="E35" s="19"/>
      <c r="F35" s="35"/>
      <c r="G35" s="19"/>
      <c r="H35" s="21" t="s">
        <v>26</v>
      </c>
      <c r="I35" s="20"/>
      <c r="J35" s="20"/>
    </row>
    <row r="36" spans="2:13" ht="15.75">
      <c r="B36" s="17"/>
      <c r="C36" s="17"/>
      <c r="D36" s="17"/>
      <c r="E36" s="17"/>
      <c r="F36" s="17"/>
      <c r="G36" s="17"/>
      <c r="H36" s="20"/>
      <c r="I36" s="20"/>
      <c r="J36" s="20"/>
      <c r="M36" s="36"/>
    </row>
    <row r="37" spans="2:10" ht="15.75">
      <c r="B37" s="17" t="s">
        <v>36</v>
      </c>
      <c r="C37" s="17"/>
      <c r="D37" s="17"/>
      <c r="E37" s="17"/>
      <c r="F37" s="17"/>
      <c r="G37" s="17"/>
      <c r="H37" s="20"/>
      <c r="I37" s="20"/>
      <c r="J37" s="20"/>
    </row>
  </sheetData>
  <mergeCells count="14">
    <mergeCell ref="A1:R1"/>
    <mergeCell ref="A2:R2"/>
    <mergeCell ref="A6:B10"/>
    <mergeCell ref="C6:C10"/>
    <mergeCell ref="D6:D10"/>
    <mergeCell ref="E6:E10"/>
    <mergeCell ref="F6:F10"/>
    <mergeCell ref="G6:R9"/>
    <mergeCell ref="G24:R27"/>
    <mergeCell ref="A24:B28"/>
    <mergeCell ref="C24:C28"/>
    <mergeCell ref="D24:D28"/>
    <mergeCell ref="E24:E28"/>
    <mergeCell ref="F24:F28"/>
  </mergeCells>
  <printOptions/>
  <pageMargins left="0.31496062992125984" right="0.1968503937007874" top="0.2362204724409449" bottom="0.6692913385826772" header="0.5118110236220472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763лб3456-33б6т4-жт65</dc:creator>
  <cp:keywords/>
  <dc:description/>
  <cp:lastModifiedBy>admin</cp:lastModifiedBy>
  <cp:lastPrinted>2018-04-19T07:35:26Z</cp:lastPrinted>
  <dcterms:created xsi:type="dcterms:W3CDTF">2007-02-13T11:20:09Z</dcterms:created>
  <dcterms:modified xsi:type="dcterms:W3CDTF">2018-04-20T10:21:46Z</dcterms:modified>
  <cp:category/>
  <cp:version/>
  <cp:contentType/>
  <cp:contentStatus/>
</cp:coreProperties>
</file>