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</sheets>
  <definedNames>
    <definedName name="_xlnm._FilterDatabase" localSheetId="0" hidden="1">'видатки заг фонд'!$A$15:$H$70</definedName>
    <definedName name="_xlnm.Print_Titles" localSheetId="0">'видатки заг фонд'!$1:$2</definedName>
    <definedName name="_xlnm.Print_Titles" localSheetId="1">'видатки спецфонд'!$1:$2</definedName>
    <definedName name="_xlnm.Print_Area" localSheetId="0">'видатки заг фонд'!$A$1:$H$85</definedName>
    <definedName name="_xlnm.Print_Area" localSheetId="1">'видатки спецфонд'!$A$1:$H$152</definedName>
  </definedNames>
  <calcPr fullCalcOnLoad="1"/>
</workbook>
</file>

<file path=xl/sharedStrings.xml><?xml version="1.0" encoding="utf-8"?>
<sst xmlns="http://schemas.openxmlformats.org/spreadsheetml/2006/main" count="440" uniqueCount="353">
  <si>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</si>
  <si>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</si>
  <si>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</si>
  <si>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</si>
  <si>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</si>
  <si>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</si>
  <si>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</si>
  <si>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</si>
  <si>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</si>
  <si>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</si>
  <si>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</si>
  <si>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</si>
  <si>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</si>
  <si>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</si>
  <si>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</si>
  <si>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</si>
  <si>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</si>
  <si>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</si>
  <si>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</si>
  <si>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</si>
  <si>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</si>
  <si>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</si>
  <si>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</si>
  <si>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</si>
  <si>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</si>
  <si>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</si>
  <si>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</si>
  <si>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</si>
  <si>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</si>
  <si>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</si>
  <si>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</si>
  <si>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</si>
  <si>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</si>
  <si>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</si>
  <si>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</si>
  <si>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</si>
  <si>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</si>
  <si>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</si>
  <si>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</si>
  <si>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</si>
  <si>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</si>
  <si>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</si>
  <si>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</si>
  <si>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</si>
  <si>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</si>
  <si>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</si>
  <si>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</si>
  <si>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</si>
  <si>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</si>
  <si>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</si>
  <si>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</si>
  <si>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</si>
  <si>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</si>
  <si>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</si>
  <si>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</si>
  <si>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</si>
  <si>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</si>
  <si>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</si>
  <si>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</si>
  <si>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</si>
  <si>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</si>
  <si>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</si>
  <si>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</si>
  <si>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</si>
  <si>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</si>
  <si>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</si>
  <si>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</si>
  <si>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</si>
  <si>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</si>
  <si>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</si>
  <si>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</si>
  <si>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</si>
  <si>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</si>
  <si>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</si>
  <si>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</si>
  <si>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</si>
  <si>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900203</t>
  </si>
  <si>
    <t xml:space="preserve">   Резервний фонд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</si>
  <si>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</si>
  <si>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</si>
  <si>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</si>
  <si>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</si>
  <si>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</si>
  <si>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</si>
  <si>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</si>
  <si>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</si>
  <si>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</si>
  <si>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</si>
  <si>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</si>
  <si>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</si>
  <si>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</si>
  <si>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</si>
  <si>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</si>
  <si>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</si>
  <si>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</si>
  <si>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</si>
  <si>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</si>
  <si>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</si>
  <si>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</si>
  <si>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</si>
  <si>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</si>
  <si>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</si>
  <si>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</si>
  <si>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</si>
  <si>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</si>
  <si>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</si>
  <si>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</si>
  <si>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</si>
  <si>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</si>
  <si>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</si>
  <si>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</si>
  <si>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</si>
  <si>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</si>
  <si>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</si>
  <si>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</si>
  <si>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</si>
  <si>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</si>
  <si>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</si>
  <si>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</si>
  <si>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</si>
  <si>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</si>
  <si>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240602</t>
  </si>
  <si>
    <t>Повернення коштів, наданих для кредитування громадян на будівництво( реконструкцію) та придбання житла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</si>
  <si>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</si>
  <si>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</si>
  <si>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</si>
  <si>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</si>
  <si>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</si>
  <si>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</si>
  <si>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>Утримання та навчально-тренувальна робота дитячо-юнацьких спортивних шкіл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</si>
  <si>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</si>
  <si>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</si>
  <si>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</si>
  <si>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</si>
  <si>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</si>
  <si>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</si>
  <si>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</si>
  <si>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</si>
  <si>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</si>
  <si>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</si>
  <si>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</si>
  <si>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</si>
  <si>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</si>
  <si>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</si>
  <si>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</si>
  <si>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</si>
  <si>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</si>
  <si>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</si>
  <si>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</si>
  <si>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</si>
  <si>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</si>
  <si>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</si>
  <si>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</si>
  <si>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</si>
  <si>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</si>
  <si>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</si>
  <si>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Охорона та раціональне  використання природних ресурсів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</si>
  <si>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</si>
  <si>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</si>
  <si>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</si>
  <si>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</si>
  <si>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Інші субвенції</t>
  </si>
  <si>
    <t>250324</t>
  </si>
  <si>
    <t>Субвенцiя іншим бюджетам на виконання інвестиційних проектів</t>
  </si>
  <si>
    <t>ь</t>
  </si>
  <si>
    <t>Реверсна дотація</t>
  </si>
  <si>
    <t>Школи естетичного виховання дітей</t>
  </si>
  <si>
    <t>Централізована бухгалтерія відділу культури</t>
  </si>
  <si>
    <t>1000</t>
  </si>
  <si>
    <t>2000</t>
  </si>
  <si>
    <t xml:space="preserve">   Соцiальний захист та соцiальне забезпечення</t>
  </si>
  <si>
    <t>3000</t>
  </si>
  <si>
    <t>Культура і мистецтво</t>
  </si>
  <si>
    <t>3040</t>
  </si>
  <si>
    <t>3048</t>
  </si>
  <si>
    <t>3080</t>
  </si>
  <si>
    <t>3131</t>
  </si>
  <si>
    <t>3104</t>
  </si>
  <si>
    <t>3105</t>
  </si>
  <si>
    <t xml:space="preserve"> -Надання державної соціальної допомоги малозабезпеченим сім'ям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</si>
  <si>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</si>
  <si>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</si>
  <si>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  - Інші заходи в галузі охорони здоров я (безплатне зубопротезування пільговикам)</t>
  </si>
  <si>
    <t>6000</t>
  </si>
  <si>
    <t>6010</t>
  </si>
  <si>
    <t>6030</t>
  </si>
  <si>
    <t>4000</t>
  </si>
  <si>
    <t>5000</t>
  </si>
  <si>
    <t>5031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</si>
  <si>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</si>
  <si>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</si>
  <si>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</si>
  <si>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8600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</si>
  <si>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</si>
  <si>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</si>
  <si>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</si>
  <si>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</si>
  <si>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</si>
  <si>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2010</t>
  </si>
  <si>
    <t>Багатопрофільна лікарня</t>
  </si>
  <si>
    <t>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</si>
  <si>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>6021</t>
  </si>
  <si>
    <t>6022</t>
  </si>
  <si>
    <t>Капітальний ремонт житлового фонду об єднань співвласників багатоквартирних будинків</t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</si>
  <si>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</si>
  <si>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</si>
  <si>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</si>
  <si>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</si>
  <si>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>4060</t>
  </si>
  <si>
    <t>4100</t>
  </si>
  <si>
    <t>4200</t>
  </si>
  <si>
    <t>5041</t>
  </si>
  <si>
    <t>Утримання комунальних спортивних споруд</t>
  </si>
  <si>
    <t>Внески до статутного капіталу суб єктів господарювання</t>
  </si>
  <si>
    <t>9110</t>
  </si>
  <si>
    <t>Виконано за 1 квартал 2018р.</t>
  </si>
  <si>
    <t>Державне управління</t>
  </si>
  <si>
    <t>0100</t>
  </si>
  <si>
    <t xml:space="preserve">   - Надання допомог сiм'ям з дiтьми, малозабезпеченим сім ям, тимчасової допомоги дітям</t>
  </si>
  <si>
    <t>3012 3022</t>
  </si>
  <si>
    <t xml:space="preserve"> - Надання субсидій  населенню на відшкодування витрат з оплати житлово-комунальних послуг, твердого палива та рідкого пічного побутового палива і скрапленого газу</t>
  </si>
  <si>
    <t xml:space="preserve"> -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непрацездатній особі, яка доглядає за особою з інвалідністю І групи, а також за особою, яка досягла 80-річного віку</t>
  </si>
  <si>
    <t>3121</t>
  </si>
  <si>
    <t>3242</t>
  </si>
  <si>
    <t xml:space="preserve">   - Іншi заходи у сфері соціального захисту і соціального забезпечення</t>
  </si>
  <si>
    <t xml:space="preserve">   - Забезпечення соцпослугами за місцем проживання громадян, які не здатні до самообслуговування у зв язку з похилим віком, хворобою, інвалідністю</t>
  </si>
  <si>
    <t xml:space="preserve"> -Надання реабілітаційних послуг особам з інвалідністю та  дітям з інвалідністю</t>
  </si>
  <si>
    <t>3160</t>
  </si>
  <si>
    <t xml:space="preserve"> -Надання соціальних гарантій фізичним особам, які надають соцпослуги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</si>
  <si>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</si>
  <si>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 xml:space="preserve">  - Надання пільг почесним громадянам міста на оплату житлово-комунальних послуг</t>
  </si>
  <si>
    <t>3192</t>
  </si>
  <si>
    <t xml:space="preserve">   - Надання фінансової підтримки громадським органiзацiям ветеранів іосіб з 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</si>
  <si>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</si>
  <si>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</si>
  <si>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</si>
  <si>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соцдопомоги на дітей-сиріт та дітей, позбавлених батьківського піклування у прийомних сім ях, грошового забезпечення прийомним батькам за надання соцпослуг…</t>
  </si>
  <si>
    <t xml:space="preserve"> -  Централізовані заходи з лікування хворих на цукровий та нецукровий діабет</t>
  </si>
  <si>
    <t xml:space="preserve"> - Відшкодування вартості лікарських засобів для лікування окремих категорій</t>
  </si>
  <si>
    <t>2111</t>
  </si>
  <si>
    <t>2152</t>
  </si>
  <si>
    <t>2144</t>
  </si>
  <si>
    <t>2146</t>
  </si>
  <si>
    <t xml:space="preserve">   - Утримання та ефективна експлуатація об єктів житлово-комунального господарства</t>
  </si>
  <si>
    <t xml:space="preserve">  -Організація  благоустрою населених пунктів</t>
  </si>
  <si>
    <t>6011</t>
  </si>
  <si>
    <t xml:space="preserve">  - Експлуатація та технічне обслуговування житлового фонду</t>
  </si>
  <si>
    <t>6012</t>
  </si>
  <si>
    <t xml:space="preserve"> - Забезпечення діяльності з виробництва, транспортування, постачання теплової енергії</t>
  </si>
  <si>
    <t>6014</t>
  </si>
  <si>
    <t xml:space="preserve"> - Забезпечення збору та вивезення сміття і відходів</t>
  </si>
  <si>
    <t>6015</t>
  </si>
  <si>
    <t xml:space="preserve"> - Забезпечення надійної та безперебійної експлуатації ліфтів</t>
  </si>
  <si>
    <t>6017</t>
  </si>
  <si>
    <t xml:space="preserve"> - Інша діяльність, пов язана з експлуатацією об єктів житлово-комунального господарства</t>
  </si>
  <si>
    <t>6020</t>
  </si>
  <si>
    <t xml:space="preserve"> - Забезпечення функціонування підприємств, установ та організацій, що виробляють, виконують та/або надають житлово-комунальні послуги</t>
  </si>
  <si>
    <t>8410</t>
  </si>
  <si>
    <t xml:space="preserve"> - Фінансова підтримка засобів масової інформації</t>
  </si>
  <si>
    <t>7130</t>
  </si>
  <si>
    <t>7000</t>
  </si>
  <si>
    <t>Економічна діяльність</t>
  </si>
  <si>
    <t>7350</t>
  </si>
  <si>
    <t>7426</t>
  </si>
  <si>
    <t>7442</t>
  </si>
  <si>
    <t>7680</t>
  </si>
  <si>
    <t xml:space="preserve"> - Здійснення заходів з землеустрою</t>
  </si>
  <si>
    <t xml:space="preserve"> - Розроблення схем планування та забудови територій (містобудівної документації)</t>
  </si>
  <si>
    <t xml:space="preserve"> - Утримання та розвиток інших об єктів транспортної інфраструктури</t>
  </si>
  <si>
    <t xml:space="preserve"> - Членські внески до асоціацій органів місцевого самоврядування</t>
  </si>
  <si>
    <t>8000</t>
  </si>
  <si>
    <t>Інша діяльність</t>
  </si>
  <si>
    <t>8700</t>
  </si>
  <si>
    <t xml:space="preserve">    - Резервний фонд</t>
  </si>
  <si>
    <t>9000</t>
  </si>
  <si>
    <t>Міжбюджетні трансферти</t>
  </si>
  <si>
    <t>9700</t>
  </si>
  <si>
    <t>Інші субвенції з міського бюджету</t>
  </si>
  <si>
    <t>Надання позашкільної освіти позашкільними закладами освіти, заходи із позашкільної роботи з дітьми</t>
  </si>
  <si>
    <t>Організація благоустрою населених пунктів</t>
  </si>
  <si>
    <t>4030</t>
  </si>
  <si>
    <t>Забезпечення діяльності бібліотек</t>
  </si>
  <si>
    <t>4040</t>
  </si>
  <si>
    <t>Забезпечення діяльності галереї мистецтв</t>
  </si>
  <si>
    <t>Забезпечення діяльності палаців і будинків культури, клуби та іншіклубних закладів</t>
  </si>
  <si>
    <t>1100</t>
  </si>
  <si>
    <t>Надання спеціальної освіти школами естетичного виховання…</t>
  </si>
  <si>
    <t>8311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</si>
  <si>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</si>
  <si>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</si>
  <si>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7366</t>
  </si>
  <si>
    <t>Реалізація проектів в рамках Надзвичайної кредитної програми для відновлення України</t>
  </si>
  <si>
    <t>7370</t>
  </si>
  <si>
    <t>Реалізація інших заходів щодо соціально-економічного розвитку територій</t>
  </si>
  <si>
    <t>8881</t>
  </si>
  <si>
    <t>8822</t>
  </si>
  <si>
    <t>% до 1 кварталу 2018 р.</t>
  </si>
  <si>
    <t>% до уточненого плану на 1 квартал 2019 р.</t>
  </si>
  <si>
    <t>Виконано за 1 квартал 2019р.</t>
  </si>
  <si>
    <t>План з урахуван-ням внесених змін на 1 квартал 2019р.</t>
  </si>
  <si>
    <t>План з урахуван-ням внесених змін на 2019р.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</si>
  <si>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</si>
  <si>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</si>
  <si>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</si>
  <si>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</si>
  <si>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3031</t>
  </si>
  <si>
    <t>Надання інших пільг окремим категоріям громадян відповідно до законодавства</t>
  </si>
  <si>
    <t>Надання реабілітаційних послуг особам з інвалідністю та дітям з інвалідністю</t>
  </si>
  <si>
    <t>Забезпечення діяльності з виробництва, транспортування, постачання теплової енергії</t>
  </si>
  <si>
    <t>Забезпечення надійної та безперебіної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</si>
  <si>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</si>
  <si>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</si>
  <si>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</si>
  <si>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6084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</si>
  <si>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</si>
  <si>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</si>
  <si>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</si>
  <si>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</si>
  <si>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</si>
  <si>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</si>
  <si>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7325</t>
  </si>
  <si>
    <t>Будівництво споруд,установ та закладів фізичної культури і спорту</t>
  </si>
  <si>
    <t>7330</t>
  </si>
  <si>
    <t>Будівництво інших об єктів комунальної власності</t>
  </si>
  <si>
    <t>Розроблення схем планування та забудови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</si>
  <si>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</si>
  <si>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</si>
  <si>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</si>
  <si>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</si>
  <si>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</si>
  <si>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</si>
  <si>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7670</t>
  </si>
  <si>
    <t>8110</t>
  </si>
  <si>
    <t>Заходи із запобігання та ліквідації надзвичайних ситуацій та наслідків стихійного лиха</t>
  </si>
  <si>
    <t>0150</t>
  </si>
  <si>
    <t>0160</t>
  </si>
  <si>
    <t>Організаційне, інформаційно-аналітичне та матеріально-технічне забезпечення діяльності міської ради</t>
  </si>
  <si>
    <t>Керівництво і управління у відповідній сфері у містах, селищах, селах, об єднаних територіальних громадах</t>
  </si>
  <si>
    <t>8821</t>
  </si>
  <si>
    <t>Надання кошів для забезпечення гарантійних зобов язань за позичальників, що отримали кредити під місцеві гарантії</t>
  </si>
  <si>
    <t>Надання пільгових дострокових кредитів молодим сім ям та одиноким молодим громадянам на будівництво/придбання житла</t>
  </si>
  <si>
    <t>Повернення пільгових дострокових кредитів, наданих молодим сім ям та одиноким молодим громадянам на будівництво/придбання житла</t>
  </si>
  <si>
    <t>2010 2080 2100 2151</t>
  </si>
  <si>
    <t xml:space="preserve">   - Багатопрофільна лікарня, амбулаторно-поліклінічна допомога, стоматологічна допомога, централізована бухгалтерія</t>
  </si>
  <si>
    <t xml:space="preserve">   - Надання пiльг на оплату житлово-комунальних послуг, на придбання тавердого палива та скрапленого газу, з оплати послуг зв язку, інших пільг  та компенсаційні виплати за пільговий проїзд на залізничному транспорті окремим категоріям громадян відповідно до законодавства,</t>
  </si>
  <si>
    <t>3011 3021 3031 3032 3035</t>
  </si>
  <si>
    <t>3140</t>
  </si>
  <si>
    <t xml:space="preserve">  - Оздоровлення та відпочинок дітей</t>
  </si>
  <si>
    <t xml:space="preserve">5011 5012 5031  5062 5063 </t>
  </si>
  <si>
    <t>6013</t>
  </si>
  <si>
    <t>Забезпечення діяльності водопровідно-каналізаційного господарства</t>
  </si>
  <si>
    <t>Керуючий справами</t>
  </si>
  <si>
    <t>Ю.А. Журба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</si>
</sst>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60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53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3" fillId="36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172" fontId="21" fillId="34" borderId="42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21" fillId="36" borderId="42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2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3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0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4" fillId="0" borderId="0" xfId="53" applyFont="1" applyAlignment="1" applyProtection="1">
      <alignment wrapText="1"/>
      <protection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2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46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46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172" fontId="3" fillId="34" borderId="46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172" fontId="3" fillId="34" borderId="44" xfId="0" applyNumberFormat="1" applyFont="1" applyFill="1" applyBorder="1" applyAlignment="1">
      <alignment/>
    </xf>
    <xf numFmtId="172" fontId="3" fillId="36" borderId="46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9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46" xfId="0" applyNumberFormat="1" applyFont="1" applyFill="1" applyBorder="1" applyAlignment="1">
      <alignment/>
    </xf>
    <xf numFmtId="0" fontId="3" fillId="36" borderId="18" xfId="0" applyFont="1" applyFill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 applyProtection="1">
      <alignment horizontal="left" wrapText="1"/>
      <protection/>
    </xf>
    <xf numFmtId="172" fontId="12" fillId="38" borderId="46" xfId="0" applyNumberFormat="1" applyFont="1" applyFill="1" applyBorder="1" applyAlignment="1">
      <alignment/>
    </xf>
    <xf numFmtId="49" fontId="3" fillId="34" borderId="19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2" fontId="3" fillId="38" borderId="10" xfId="0" applyNumberFormat="1" applyFont="1" applyFill="1" applyBorder="1" applyAlignment="1" applyProtection="1">
      <alignment horizontal="center"/>
      <protection/>
    </xf>
    <xf numFmtId="172" fontId="3" fillId="38" borderId="10" xfId="0" applyNumberFormat="1" applyFont="1" applyFill="1" applyBorder="1" applyAlignment="1">
      <alignment horizontal="center"/>
    </xf>
    <xf numFmtId="49" fontId="3" fillId="38" borderId="12" xfId="0" applyNumberFormat="1" applyFont="1" applyFill="1" applyBorder="1" applyAlignment="1" applyProtection="1">
      <alignment horizontal="center"/>
      <protection/>
    </xf>
    <xf numFmtId="172" fontId="3" fillId="38" borderId="21" xfId="0" applyNumberFormat="1" applyFont="1" applyFill="1" applyBorder="1" applyAlignment="1">
      <alignment horizontal="center"/>
    </xf>
    <xf numFmtId="0" fontId="3" fillId="38" borderId="21" xfId="0" applyFont="1" applyFill="1" applyBorder="1" applyAlignment="1" applyProtection="1">
      <alignment horizontal="left" wrapText="1"/>
      <protection/>
    </xf>
    <xf numFmtId="172" fontId="21" fillId="38" borderId="42" xfId="0" applyNumberFormat="1" applyFont="1" applyFill="1" applyBorder="1" applyAlignment="1">
      <alignment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 applyProtection="1">
      <alignment horizontal="left" wrapText="1"/>
      <protection/>
    </xf>
    <xf numFmtId="172" fontId="12" fillId="38" borderId="21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21" xfId="0" applyFont="1" applyFill="1" applyBorder="1" applyAlignment="1" applyProtection="1">
      <alignment horizontal="left" vertical="center" wrapText="1"/>
      <protection/>
    </xf>
    <xf numFmtId="172" fontId="21" fillId="34" borderId="47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0" fontId="4" fillId="0" borderId="0" xfId="53" applyFont="1" applyBorder="1" applyProtection="1">
      <alignment/>
      <protection/>
    </xf>
    <xf numFmtId="0" fontId="4" fillId="0" borderId="37" xfId="53" applyFont="1" applyBorder="1" applyProtection="1">
      <alignment/>
      <protection/>
    </xf>
    <xf numFmtId="49" fontId="12" fillId="0" borderId="37" xfId="0" applyNumberFormat="1" applyFont="1" applyBorder="1" applyAlignment="1" applyProtection="1">
      <alignment horizontal="center" wrapText="1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3" fontId="4" fillId="0" borderId="37" xfId="53" applyNumberFormat="1" applyFont="1" applyBorder="1" applyProtection="1">
      <alignment/>
      <protection/>
    </xf>
    <xf numFmtId="0" fontId="3" fillId="37" borderId="12" xfId="0" applyFont="1" applyFill="1" applyBorder="1" applyAlignment="1" applyProtection="1">
      <alignment horizontal="left" wrapText="1"/>
      <protection/>
    </xf>
    <xf numFmtId="172" fontId="18" fillId="37" borderId="10" xfId="0" applyNumberFormat="1" applyFont="1" applyFill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>
      <alignment horizontal="left" wrapText="1"/>
    </xf>
    <xf numFmtId="172" fontId="12" fillId="38" borderId="26" xfId="0" applyNumberFormat="1" applyFont="1" applyFill="1" applyBorder="1" applyAlignment="1">
      <alignment/>
    </xf>
    <xf numFmtId="172" fontId="12" fillId="38" borderId="21" xfId="0" applyNumberFormat="1" applyFont="1" applyFill="1" applyBorder="1" applyAlignment="1">
      <alignment/>
    </xf>
    <xf numFmtId="0" fontId="12" fillId="38" borderId="10" xfId="0" applyFont="1" applyFill="1" applyBorder="1" applyAlignment="1" applyProtection="1">
      <alignment horizontal="left" wrapText="1"/>
      <protection/>
    </xf>
    <xf numFmtId="172" fontId="12" fillId="0" borderId="46" xfId="0" applyNumberFormat="1" applyFont="1" applyFill="1" applyBorder="1" applyAlignment="1">
      <alignment/>
    </xf>
    <xf numFmtId="172" fontId="3" fillId="38" borderId="21" xfId="0" applyNumberFormat="1" applyFont="1" applyFill="1" applyBorder="1" applyAlignment="1">
      <alignment/>
    </xf>
    <xf numFmtId="0" fontId="12" fillId="38" borderId="19" xfId="0" applyFont="1" applyFill="1" applyBorder="1" applyAlignment="1" applyProtection="1">
      <alignment horizontal="left" wrapText="1"/>
      <protection/>
    </xf>
    <xf numFmtId="172" fontId="3" fillId="38" borderId="48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0" fontId="6" fillId="38" borderId="10" xfId="0" applyFont="1" applyFill="1" applyBorder="1" applyAlignment="1">
      <alignment/>
    </xf>
    <xf numFmtId="172" fontId="3" fillId="38" borderId="10" xfId="0" applyNumberFormat="1" applyFont="1" applyFill="1" applyBorder="1" applyAlignment="1">
      <alignment/>
    </xf>
    <xf numFmtId="49" fontId="12" fillId="38" borderId="31" xfId="0" applyNumberFormat="1" applyFont="1" applyFill="1" applyBorder="1" applyAlignment="1" applyProtection="1">
      <alignment horizontal="center"/>
      <protection/>
    </xf>
    <xf numFmtId="0" fontId="12" fillId="38" borderId="31" xfId="0" applyFont="1" applyFill="1" applyBorder="1" applyAlignment="1" applyProtection="1">
      <alignment horizontal="left" wrapText="1"/>
      <protection/>
    </xf>
    <xf numFmtId="0" fontId="13" fillId="0" borderId="49" xfId="0" applyFont="1" applyFill="1" applyBorder="1" applyAlignment="1">
      <alignment wrapText="1"/>
    </xf>
    <xf numFmtId="0" fontId="4" fillId="38" borderId="0" xfId="53" applyFont="1" applyFill="1" applyProtection="1">
      <alignment/>
      <protection/>
    </xf>
    <xf numFmtId="49" fontId="12" fillId="38" borderId="12" xfId="0" applyNumberFormat="1" applyFont="1" applyFill="1" applyBorder="1" applyAlignment="1" applyProtection="1">
      <alignment horizontal="center"/>
      <protection/>
    </xf>
    <xf numFmtId="172" fontId="12" fillId="38" borderId="26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60">
      <selection activeCell="L45" sqref="L45"/>
    </sheetView>
  </sheetViews>
  <sheetFormatPr defaultColWidth="9.125" defaultRowHeight="12.75"/>
  <cols>
    <col min="1" max="1" width="9.125" style="1" customWidth="1"/>
    <col min="2" max="2" width="46.375" style="183" customWidth="1"/>
    <col min="3" max="3" width="12.125" style="1" customWidth="1"/>
    <col min="4" max="4" width="11.875" style="1" customWidth="1"/>
    <col min="5" max="5" width="10.50390625" style="1" customWidth="1"/>
    <col min="6" max="6" width="11.00390625" style="1" customWidth="1"/>
    <col min="7" max="7" width="11.875" style="1" customWidth="1"/>
    <col min="8" max="8" width="9.375" style="1" customWidth="1"/>
    <col min="9" max="9" width="13.375" style="1" bestFit="1" customWidth="1"/>
    <col min="10" max="16384" width="9.125" style="1" customWidth="1"/>
  </cols>
  <sheetData>
    <row r="1" spans="1:8" ht="100.5" thickBot="1">
      <c r="A1" s="38" t="s">
        <v>86</v>
      </c>
      <c r="B1" s="156" t="s">
        <v>85</v>
      </c>
      <c r="C1" s="153" t="s">
        <v>299</v>
      </c>
      <c r="D1" s="154" t="s">
        <v>298</v>
      </c>
      <c r="E1" s="154" t="s">
        <v>297</v>
      </c>
      <c r="F1" s="154" t="s">
        <v>106</v>
      </c>
      <c r="G1" s="154" t="s">
        <v>215</v>
      </c>
      <c r="H1" s="155" t="s">
        <v>296</v>
      </c>
    </row>
    <row r="2" spans="1:8" ht="16.5" thickBot="1">
      <c r="A2" s="39">
        <v>1</v>
      </c>
      <c r="B2" s="36">
        <v>2</v>
      </c>
      <c r="C2" s="100">
        <v>3</v>
      </c>
      <c r="D2" s="37">
        <v>4</v>
      </c>
      <c r="E2" s="37">
        <v>5</v>
      </c>
      <c r="F2" s="143">
        <v>6</v>
      </c>
      <c r="G2" s="37">
        <v>4</v>
      </c>
      <c r="H2" s="146"/>
    </row>
    <row r="3" spans="1:8" ht="19.5" customHeight="1" thickBot="1">
      <c r="A3"/>
      <c r="B3" s="79" t="s">
        <v>0</v>
      </c>
      <c r="C3" s="80"/>
      <c r="D3" s="118"/>
      <c r="E3" s="118"/>
      <c r="F3" s="144"/>
      <c r="G3" s="118"/>
      <c r="H3" s="145"/>
    </row>
    <row r="4" spans="1:8" ht="16.5" customHeight="1" thickBot="1">
      <c r="A4" s="27" t="s">
        <v>217</v>
      </c>
      <c r="B4" s="101" t="s">
        <v>216</v>
      </c>
      <c r="C4" s="119">
        <v>31813.56</v>
      </c>
      <c r="D4" s="120">
        <v>21259.772</v>
      </c>
      <c r="E4" s="121">
        <f aca="true" t="shared" si="0" ref="E4:E28">D4/C4*100</f>
        <v>66.82613325889967</v>
      </c>
      <c r="F4" s="121">
        <f aca="true" t="shared" si="1" ref="F4:F28">D4-C4</f>
        <v>-10553.788</v>
      </c>
      <c r="G4" s="120">
        <v>16013.378</v>
      </c>
      <c r="H4" s="149">
        <f>D4/G4*100</f>
        <v>132.76256889708094</v>
      </c>
    </row>
    <row r="5" spans="1:8" ht="48" hidden="1" thickBot="1">
      <c r="A5" s="28" t="s">
        <v>3</v>
      </c>
      <c r="B5" s="102" t="s">
        <v>88</v>
      </c>
      <c r="C5" s="123"/>
      <c r="D5" s="15"/>
      <c r="E5" s="16" t="e">
        <f t="shared" si="0"/>
        <v>#DIV/0!</v>
      </c>
      <c r="F5" s="16">
        <f t="shared" si="1"/>
        <v>0</v>
      </c>
      <c r="G5" s="15"/>
      <c r="H5" s="148"/>
    </row>
    <row r="6" spans="1:8" ht="16.5" customHeight="1" thickBot="1">
      <c r="A6" s="29" t="s">
        <v>168</v>
      </c>
      <c r="B6" s="103" t="s">
        <v>128</v>
      </c>
      <c r="C6" s="123">
        <v>113233.317</v>
      </c>
      <c r="D6" s="15">
        <v>83668.588</v>
      </c>
      <c r="E6" s="16">
        <f t="shared" si="0"/>
        <v>73.89043279549958</v>
      </c>
      <c r="F6" s="16">
        <f t="shared" si="1"/>
        <v>-29564.728999999992</v>
      </c>
      <c r="G6" s="15">
        <v>70554.997</v>
      </c>
      <c r="H6" s="149">
        <f aca="true" t="shared" si="2" ref="H6:H44">D6/G6*100</f>
        <v>118.58633910791605</v>
      </c>
    </row>
    <row r="7" spans="1:8" ht="17.25" customHeight="1" thickBot="1">
      <c r="A7" s="28" t="s">
        <v>169</v>
      </c>
      <c r="B7" s="103" t="s">
        <v>66</v>
      </c>
      <c r="C7" s="123">
        <v>100817.947</v>
      </c>
      <c r="D7" s="15">
        <v>62691.35</v>
      </c>
      <c r="E7" s="16">
        <f t="shared" si="0"/>
        <v>62.182728239844046</v>
      </c>
      <c r="F7" s="16">
        <f t="shared" si="1"/>
        <v>-38126.597</v>
      </c>
      <c r="G7" s="15">
        <v>63524.775</v>
      </c>
      <c r="H7" s="149">
        <f t="shared" si="2"/>
        <v>98.68803155934043</v>
      </c>
    </row>
    <row r="8" spans="1:8" ht="64.5" customHeight="1" thickBot="1">
      <c r="A8" s="260" t="s">
        <v>342</v>
      </c>
      <c r="B8" s="104" t="s">
        <v>343</v>
      </c>
      <c r="C8" s="179">
        <f>C7-C9-C10-C11-C12</f>
        <v>93741.448</v>
      </c>
      <c r="D8" s="179">
        <f>D7-D9-D10-D11-D12</f>
        <v>59119.92999999999</v>
      </c>
      <c r="E8" s="18">
        <f t="shared" si="0"/>
        <v>63.06701172356542</v>
      </c>
      <c r="F8" s="87">
        <f t="shared" si="1"/>
        <v>-34621.51800000001</v>
      </c>
      <c r="G8" s="179">
        <f>G7-G9-G10-G11-G12</f>
        <v>52881.176999999996</v>
      </c>
      <c r="H8" s="151">
        <f t="shared" si="2"/>
        <v>111.79768181029708</v>
      </c>
    </row>
    <row r="9" spans="1:8" ht="30.75" customHeight="1" thickBot="1">
      <c r="A9" s="261" t="s">
        <v>239</v>
      </c>
      <c r="B9" s="75" t="s">
        <v>148</v>
      </c>
      <c r="C9" s="124">
        <v>2437.799</v>
      </c>
      <c r="D9" s="19">
        <v>981.459</v>
      </c>
      <c r="E9" s="18">
        <f t="shared" si="0"/>
        <v>40.26004604973585</v>
      </c>
      <c r="F9" s="87">
        <f t="shared" si="1"/>
        <v>-1456.3400000000001</v>
      </c>
      <c r="G9" s="19">
        <v>9217.451</v>
      </c>
      <c r="H9" s="151">
        <f t="shared" si="2"/>
        <v>10.647835285481854</v>
      </c>
    </row>
    <row r="10" spans="1:8" ht="45.75" customHeight="1" thickBot="1">
      <c r="A10" s="262" t="s">
        <v>240</v>
      </c>
      <c r="B10" s="104" t="s">
        <v>182</v>
      </c>
      <c r="C10" s="124">
        <v>2160.5</v>
      </c>
      <c r="D10" s="19">
        <v>1105.983</v>
      </c>
      <c r="E10" s="18">
        <f t="shared" si="0"/>
        <v>51.19106688266605</v>
      </c>
      <c r="F10" s="87">
        <f t="shared" si="1"/>
        <v>-1054.517</v>
      </c>
      <c r="G10" s="19">
        <v>232.053</v>
      </c>
      <c r="H10" s="151">
        <f t="shared" si="2"/>
        <v>476.6079300849375</v>
      </c>
    </row>
    <row r="11" spans="1:8" ht="47.25" customHeight="1" thickBot="1">
      <c r="A11" s="263" t="s">
        <v>241</v>
      </c>
      <c r="B11" s="105" t="s">
        <v>237</v>
      </c>
      <c r="C11" s="124">
        <v>1880.404</v>
      </c>
      <c r="D11" s="19">
        <v>888.252</v>
      </c>
      <c r="E11" s="18">
        <f t="shared" si="0"/>
        <v>47.23729581515461</v>
      </c>
      <c r="F11" s="87">
        <f t="shared" si="1"/>
        <v>-992.152</v>
      </c>
      <c r="G11" s="19">
        <v>566.349</v>
      </c>
      <c r="H11" s="151">
        <f t="shared" si="2"/>
        <v>156.83827463277942</v>
      </c>
    </row>
    <row r="12" spans="1:8" ht="47.25" customHeight="1" thickBot="1">
      <c r="A12" s="261" t="s">
        <v>242</v>
      </c>
      <c r="B12" s="105" t="s">
        <v>238</v>
      </c>
      <c r="C12" s="124">
        <v>597.796</v>
      </c>
      <c r="D12" s="19">
        <v>595.726</v>
      </c>
      <c r="E12" s="18">
        <f t="shared" si="0"/>
        <v>99.65372802762145</v>
      </c>
      <c r="F12" s="87">
        <f t="shared" si="1"/>
        <v>-2.07000000000005</v>
      </c>
      <c r="G12" s="19">
        <v>627.745</v>
      </c>
      <c r="H12" s="151">
        <f t="shared" si="2"/>
        <v>94.89936200208683</v>
      </c>
    </row>
    <row r="13" spans="1:8" ht="27.75" customHeight="1" hidden="1" thickBot="1">
      <c r="A13" s="30"/>
      <c r="B13" s="105"/>
      <c r="C13" s="124"/>
      <c r="D13" s="19"/>
      <c r="E13" s="18"/>
      <c r="F13" s="87"/>
      <c r="G13" s="19"/>
      <c r="H13" s="151"/>
    </row>
    <row r="14" spans="1:8" ht="28.5" customHeight="1" hidden="1" thickBot="1">
      <c r="A14" s="31"/>
      <c r="B14" s="105"/>
      <c r="C14" s="124"/>
      <c r="D14" s="19"/>
      <c r="E14" s="18"/>
      <c r="F14" s="87"/>
      <c r="G14" s="19"/>
      <c r="H14" s="151"/>
    </row>
    <row r="15" spans="1:10" ht="30" customHeight="1" thickBot="1">
      <c r="A15" s="259" t="s">
        <v>171</v>
      </c>
      <c r="B15" s="103" t="s">
        <v>170</v>
      </c>
      <c r="C15" s="123">
        <f>SUM(C16:C37)</f>
        <v>99233.50899999999</v>
      </c>
      <c r="D15" s="123">
        <f>SUM(D16:D37)</f>
        <v>93801.378</v>
      </c>
      <c r="E15" s="16">
        <f t="shared" si="0"/>
        <v>94.5259105973971</v>
      </c>
      <c r="F15" s="16">
        <f t="shared" si="1"/>
        <v>-5432.130999999994</v>
      </c>
      <c r="G15" s="123">
        <f>SUM(G16:G37)</f>
        <v>151183.317</v>
      </c>
      <c r="H15" s="279">
        <f t="shared" si="2"/>
        <v>62.04479426787546</v>
      </c>
      <c r="I15" s="282"/>
      <c r="J15" s="281"/>
    </row>
    <row r="16" spans="1:10" ht="125.25" customHeight="1" thickBot="1">
      <c r="A16" s="66" t="s">
        <v>345</v>
      </c>
      <c r="B16" s="104" t="s">
        <v>344</v>
      </c>
      <c r="C16" s="124">
        <v>7973.153</v>
      </c>
      <c r="D16" s="19">
        <v>7745.885</v>
      </c>
      <c r="E16" s="18">
        <f t="shared" si="0"/>
        <v>97.14958436141887</v>
      </c>
      <c r="F16" s="87">
        <f t="shared" si="1"/>
        <v>-227.26800000000003</v>
      </c>
      <c r="G16" s="19">
        <v>11851.44</v>
      </c>
      <c r="H16" s="280">
        <f t="shared" si="2"/>
        <v>65.35817588411197</v>
      </c>
      <c r="I16" s="283"/>
      <c r="J16" s="281"/>
    </row>
    <row r="17" spans="1:10" ht="48.75" customHeight="1" thickBot="1">
      <c r="A17" s="32" t="s">
        <v>173</v>
      </c>
      <c r="B17" s="104" t="s">
        <v>218</v>
      </c>
      <c r="C17" s="124">
        <v>20571.869</v>
      </c>
      <c r="D17" s="17">
        <v>18731.833</v>
      </c>
      <c r="E17" s="18">
        <f t="shared" si="0"/>
        <v>91.05557205327332</v>
      </c>
      <c r="F17" s="87">
        <f t="shared" si="1"/>
        <v>-1840.036</v>
      </c>
      <c r="G17" s="17">
        <v>20510.187</v>
      </c>
      <c r="H17" s="280">
        <f t="shared" si="2"/>
        <v>91.32941108728066</v>
      </c>
      <c r="I17" s="284"/>
      <c r="J17" s="281"/>
    </row>
    <row r="18" spans="1:10" ht="32.25" customHeight="1" hidden="1" thickBot="1">
      <c r="A18" s="50" t="s">
        <v>174</v>
      </c>
      <c r="B18" s="104" t="s">
        <v>179</v>
      </c>
      <c r="C18" s="125"/>
      <c r="D18" s="17"/>
      <c r="E18" s="18" t="e">
        <f t="shared" si="0"/>
        <v>#DIV/0!</v>
      </c>
      <c r="F18" s="87">
        <f t="shared" si="1"/>
        <v>0</v>
      </c>
      <c r="G18" s="17"/>
      <c r="H18" s="280" t="e">
        <f t="shared" si="2"/>
        <v>#DIV/0!</v>
      </c>
      <c r="I18" s="284"/>
      <c r="J18" s="281"/>
    </row>
    <row r="19" spans="1:10" ht="78" customHeight="1" thickBot="1">
      <c r="A19" s="40" t="s">
        <v>219</v>
      </c>
      <c r="B19" s="104" t="s">
        <v>220</v>
      </c>
      <c r="C19" s="124">
        <v>52894.814</v>
      </c>
      <c r="D19" s="19">
        <v>52876.508</v>
      </c>
      <c r="E19" s="18">
        <f t="shared" si="0"/>
        <v>99.96539169227441</v>
      </c>
      <c r="F19" s="87">
        <f t="shared" si="1"/>
        <v>-18.305999999996857</v>
      </c>
      <c r="G19" s="19">
        <v>106328.314</v>
      </c>
      <c r="H19" s="280">
        <f t="shared" si="2"/>
        <v>49.729470929069755</v>
      </c>
      <c r="I19" s="283"/>
      <c r="J19" s="281"/>
    </row>
    <row r="20" spans="1:10" ht="30.75" customHeight="1" thickBot="1">
      <c r="A20" s="46" t="s">
        <v>223</v>
      </c>
      <c r="B20" s="104" t="s">
        <v>224</v>
      </c>
      <c r="C20" s="126">
        <v>2175.4</v>
      </c>
      <c r="D20" s="19">
        <v>2016.9</v>
      </c>
      <c r="E20" s="18">
        <f t="shared" si="0"/>
        <v>92.71398363519353</v>
      </c>
      <c r="F20" s="87">
        <f t="shared" si="1"/>
        <v>-158.5</v>
      </c>
      <c r="G20" s="19">
        <v>1111.95</v>
      </c>
      <c r="H20" s="280">
        <f t="shared" si="2"/>
        <v>181.38405503844598</v>
      </c>
      <c r="I20" s="284"/>
      <c r="J20" s="281"/>
    </row>
    <row r="21" spans="1:10" ht="201.75" customHeight="1" thickBot="1">
      <c r="A21" s="47" t="s">
        <v>175</v>
      </c>
      <c r="B21" s="105" t="s">
        <v>221</v>
      </c>
      <c r="C21" s="126">
        <v>10436.781</v>
      </c>
      <c r="D21" s="19">
        <v>8575.6</v>
      </c>
      <c r="E21" s="18">
        <f t="shared" si="0"/>
        <v>82.16709730711031</v>
      </c>
      <c r="F21" s="87">
        <f t="shared" si="1"/>
        <v>-1861.1810000000005</v>
      </c>
      <c r="G21" s="19">
        <v>7946.476</v>
      </c>
      <c r="H21" s="280">
        <f t="shared" si="2"/>
        <v>107.91701881437761</v>
      </c>
      <c r="I21" s="284"/>
      <c r="J21" s="281"/>
    </row>
    <row r="22" spans="1:10" ht="78" customHeight="1" hidden="1" thickBot="1">
      <c r="A22" s="47" t="s">
        <v>101</v>
      </c>
      <c r="B22" s="105" t="s">
        <v>102</v>
      </c>
      <c r="C22" s="126"/>
      <c r="D22" s="19"/>
      <c r="E22" s="18" t="e">
        <f t="shared" si="0"/>
        <v>#DIV/0!</v>
      </c>
      <c r="F22" s="87">
        <f t="shared" si="1"/>
        <v>0</v>
      </c>
      <c r="G22" s="19"/>
      <c r="H22" s="280" t="e">
        <f t="shared" si="2"/>
        <v>#DIV/0!</v>
      </c>
      <c r="I22" s="284"/>
      <c r="J22" s="281"/>
    </row>
    <row r="23" spans="1:10" ht="18" customHeight="1" hidden="1" thickBot="1">
      <c r="A23" s="41" t="s">
        <v>125</v>
      </c>
      <c r="B23" s="104" t="s">
        <v>126</v>
      </c>
      <c r="C23" s="124"/>
      <c r="D23" s="19"/>
      <c r="E23" s="18" t="e">
        <f t="shared" si="0"/>
        <v>#DIV/0!</v>
      </c>
      <c r="F23" s="87">
        <f t="shared" si="1"/>
        <v>0</v>
      </c>
      <c r="G23" s="19"/>
      <c r="H23" s="280" t="e">
        <f t="shared" si="2"/>
        <v>#DIV/0!</v>
      </c>
      <c r="I23" s="284"/>
      <c r="J23" s="281"/>
    </row>
    <row r="24" spans="1:10" ht="31.5" customHeight="1" thickBot="1">
      <c r="A24" s="32" t="s">
        <v>222</v>
      </c>
      <c r="B24" s="104" t="s">
        <v>180</v>
      </c>
      <c r="C24" s="124">
        <v>374.12</v>
      </c>
      <c r="D24" s="17">
        <v>298.507</v>
      </c>
      <c r="E24" s="18">
        <f t="shared" si="0"/>
        <v>79.78910509996793</v>
      </c>
      <c r="F24" s="87">
        <f t="shared" si="1"/>
        <v>-75.613</v>
      </c>
      <c r="G24" s="17">
        <v>341.423</v>
      </c>
      <c r="H24" s="280">
        <f t="shared" si="2"/>
        <v>87.43025513805456</v>
      </c>
      <c r="I24" s="284"/>
      <c r="J24" s="281"/>
    </row>
    <row r="25" spans="1:10" ht="63.75" customHeight="1" thickBot="1">
      <c r="A25" s="32" t="s">
        <v>176</v>
      </c>
      <c r="B25" s="104" t="s">
        <v>181</v>
      </c>
      <c r="C25" s="124">
        <v>8.044</v>
      </c>
      <c r="D25" s="17">
        <v>5.904</v>
      </c>
      <c r="E25" s="18">
        <f t="shared" si="0"/>
        <v>73.39632023868722</v>
      </c>
      <c r="F25" s="87">
        <f t="shared" si="1"/>
        <v>-2.1400000000000006</v>
      </c>
      <c r="G25" s="17">
        <v>2.246</v>
      </c>
      <c r="H25" s="280">
        <f t="shared" si="2"/>
        <v>262.86731967943007</v>
      </c>
      <c r="I25" s="284"/>
      <c r="J25" s="281"/>
    </row>
    <row r="26" spans="1:10" ht="48.75" customHeight="1" hidden="1" thickBot="1">
      <c r="A26" s="32" t="s">
        <v>164</v>
      </c>
      <c r="B26" s="104" t="s">
        <v>60</v>
      </c>
      <c r="C26" s="124"/>
      <c r="D26" s="19"/>
      <c r="E26" s="18" t="e">
        <f t="shared" si="0"/>
        <v>#DIV/0!</v>
      </c>
      <c r="F26" s="87">
        <f t="shared" si="1"/>
        <v>0</v>
      </c>
      <c r="G26" s="19"/>
      <c r="H26" s="280" t="e">
        <f t="shared" si="2"/>
        <v>#DIV/0!</v>
      </c>
      <c r="I26" s="284"/>
      <c r="J26" s="281"/>
    </row>
    <row r="27" spans="1:10" ht="32.25" hidden="1" thickBot="1">
      <c r="A27" s="32" t="s">
        <v>6</v>
      </c>
      <c r="B27" s="104" t="s">
        <v>80</v>
      </c>
      <c r="C27" s="124"/>
      <c r="D27" s="17"/>
      <c r="E27" s="18" t="e">
        <f t="shared" si="0"/>
        <v>#DIV/0!</v>
      </c>
      <c r="F27" s="87">
        <f t="shared" si="1"/>
        <v>0</v>
      </c>
      <c r="G27" s="17"/>
      <c r="H27" s="280" t="e">
        <f t="shared" si="2"/>
        <v>#DIV/0!</v>
      </c>
      <c r="I27" s="284"/>
      <c r="J27" s="281"/>
    </row>
    <row r="28" spans="1:10" ht="32.25" hidden="1" thickBot="1">
      <c r="A28" s="32" t="s">
        <v>36</v>
      </c>
      <c r="B28" s="106" t="s">
        <v>35</v>
      </c>
      <c r="C28" s="124"/>
      <c r="D28" s="19"/>
      <c r="E28" s="18" t="e">
        <f t="shared" si="0"/>
        <v>#DIV/0!</v>
      </c>
      <c r="F28" s="87">
        <f t="shared" si="1"/>
        <v>0</v>
      </c>
      <c r="G28" s="19"/>
      <c r="H28" s="280" t="e">
        <f t="shared" si="2"/>
        <v>#DIV/0!</v>
      </c>
      <c r="I28" s="284"/>
      <c r="J28" s="281"/>
    </row>
    <row r="29" spans="1:10" ht="16.5" hidden="1" thickBot="1">
      <c r="A29" s="32" t="s">
        <v>36</v>
      </c>
      <c r="B29" s="106"/>
      <c r="C29" s="124"/>
      <c r="D29" s="19"/>
      <c r="E29" s="18"/>
      <c r="F29" s="87"/>
      <c r="G29" s="19"/>
      <c r="H29" s="280" t="e">
        <f t="shared" si="2"/>
        <v>#DIV/0!</v>
      </c>
      <c r="I29" s="284"/>
      <c r="J29" s="281"/>
    </row>
    <row r="30" spans="1:10" ht="79.5" customHeight="1" thickBot="1">
      <c r="A30" s="32" t="s">
        <v>177</v>
      </c>
      <c r="B30" s="104" t="s">
        <v>225</v>
      </c>
      <c r="C30" s="124">
        <v>3011.655</v>
      </c>
      <c r="D30" s="19">
        <v>2195.974</v>
      </c>
      <c r="E30" s="18">
        <f aca="true" t="shared" si="3" ref="E30:E54">D30/C30*100</f>
        <v>72.91585523574248</v>
      </c>
      <c r="F30" s="87">
        <f aca="true" t="shared" si="4" ref="F30:F43">D30-C30</f>
        <v>-815.681</v>
      </c>
      <c r="G30" s="19">
        <v>2084.941</v>
      </c>
      <c r="H30" s="280">
        <f t="shared" si="2"/>
        <v>105.32547443788577</v>
      </c>
      <c r="I30" s="284"/>
      <c r="J30" s="281"/>
    </row>
    <row r="31" spans="1:10" ht="16.5" hidden="1" thickBot="1">
      <c r="A31" s="32" t="s">
        <v>346</v>
      </c>
      <c r="B31" s="104" t="s">
        <v>347</v>
      </c>
      <c r="C31" s="124"/>
      <c r="D31" s="19"/>
      <c r="E31" s="18" t="e">
        <f t="shared" si="3"/>
        <v>#DIV/0!</v>
      </c>
      <c r="F31" s="87">
        <f t="shared" si="4"/>
        <v>0</v>
      </c>
      <c r="G31" s="19"/>
      <c r="H31" s="280" t="e">
        <f t="shared" si="2"/>
        <v>#DIV/0!</v>
      </c>
      <c r="I31" s="284"/>
      <c r="J31" s="281"/>
    </row>
    <row r="32" spans="1:10" ht="109.5" customHeight="1" thickBot="1">
      <c r="A32" s="32" t="s">
        <v>227</v>
      </c>
      <c r="B32" s="104" t="s">
        <v>228</v>
      </c>
      <c r="C32" s="124">
        <v>375.87</v>
      </c>
      <c r="D32" s="19">
        <v>360.288</v>
      </c>
      <c r="E32" s="18">
        <f t="shared" si="3"/>
        <v>95.8544177508181</v>
      </c>
      <c r="F32" s="87">
        <f t="shared" si="4"/>
        <v>-15.581999999999994</v>
      </c>
      <c r="G32" s="19">
        <v>186.82</v>
      </c>
      <c r="H32" s="280">
        <f t="shared" si="2"/>
        <v>192.85301359597474</v>
      </c>
      <c r="I32" s="284"/>
      <c r="J32" s="281"/>
    </row>
    <row r="33" spans="1:10" ht="44.25" customHeight="1" thickBot="1">
      <c r="A33" s="32" t="s">
        <v>178</v>
      </c>
      <c r="B33" s="104" t="s">
        <v>226</v>
      </c>
      <c r="C33" s="124">
        <v>689.702</v>
      </c>
      <c r="D33" s="19">
        <v>560.229</v>
      </c>
      <c r="E33" s="18">
        <f t="shared" si="3"/>
        <v>81.22768963987346</v>
      </c>
      <c r="F33" s="87">
        <f t="shared" si="4"/>
        <v>-129.47299999999996</v>
      </c>
      <c r="G33" s="19">
        <v>509.346</v>
      </c>
      <c r="H33" s="280">
        <f t="shared" si="2"/>
        <v>109.98986936188761</v>
      </c>
      <c r="I33" s="284"/>
      <c r="J33" s="281"/>
    </row>
    <row r="34" spans="1:10" ht="45" customHeight="1" thickBot="1">
      <c r="A34" s="32" t="s">
        <v>229</v>
      </c>
      <c r="B34" s="104" t="s">
        <v>230</v>
      </c>
      <c r="C34" s="124">
        <v>200</v>
      </c>
      <c r="D34" s="19">
        <v>117.977</v>
      </c>
      <c r="E34" s="18">
        <f t="shared" si="3"/>
        <v>58.9885</v>
      </c>
      <c r="F34" s="87">
        <f t="shared" si="4"/>
        <v>-82.023</v>
      </c>
      <c r="G34" s="19">
        <v>69.413</v>
      </c>
      <c r="H34" s="280">
        <f t="shared" si="2"/>
        <v>169.9638396265829</v>
      </c>
      <c r="I34" s="284"/>
      <c r="J34" s="281"/>
    </row>
    <row r="35" spans="1:10" ht="63.75" thickBot="1">
      <c r="A35" s="32" t="s">
        <v>231</v>
      </c>
      <c r="B35" s="104" t="s">
        <v>232</v>
      </c>
      <c r="C35" s="124">
        <v>300</v>
      </c>
      <c r="D35" s="19">
        <v>156.391</v>
      </c>
      <c r="E35" s="18">
        <f t="shared" si="3"/>
        <v>52.13033333333333</v>
      </c>
      <c r="F35" s="87">
        <f t="shared" si="4"/>
        <v>-143.609</v>
      </c>
      <c r="G35" s="19">
        <v>123.864</v>
      </c>
      <c r="H35" s="280">
        <f t="shared" si="2"/>
        <v>126.26025318090808</v>
      </c>
      <c r="I35" s="284"/>
      <c r="J35" s="281"/>
    </row>
    <row r="36" spans="1:10" ht="30.75" customHeight="1" thickBot="1">
      <c r="A36" s="32" t="s">
        <v>233</v>
      </c>
      <c r="B36" s="104" t="s">
        <v>234</v>
      </c>
      <c r="C36" s="124">
        <v>48.8</v>
      </c>
      <c r="D36" s="19">
        <v>2.591</v>
      </c>
      <c r="E36" s="18">
        <f t="shared" si="3"/>
        <v>5.3094262295081975</v>
      </c>
      <c r="F36" s="87">
        <f t="shared" si="4"/>
        <v>-46.208999999999996</v>
      </c>
      <c r="G36" s="19"/>
      <c r="H36" s="280" t="e">
        <f t="shared" si="2"/>
        <v>#DIV/0!</v>
      </c>
      <c r="I36" s="284"/>
      <c r="J36" s="281"/>
    </row>
    <row r="37" spans="1:10" ht="95.25" thickBot="1">
      <c r="A37" s="32" t="s">
        <v>235</v>
      </c>
      <c r="B37" s="104" t="s">
        <v>236</v>
      </c>
      <c r="C37" s="124">
        <v>173.301</v>
      </c>
      <c r="D37" s="19">
        <v>156.791</v>
      </c>
      <c r="E37" s="18">
        <f t="shared" si="3"/>
        <v>90.47322288965442</v>
      </c>
      <c r="F37" s="87">
        <f t="shared" si="4"/>
        <v>-16.50999999999999</v>
      </c>
      <c r="G37" s="19">
        <v>116.897</v>
      </c>
      <c r="H37" s="280">
        <f t="shared" si="2"/>
        <v>134.1274797471278</v>
      </c>
      <c r="I37" s="284"/>
      <c r="J37" s="281"/>
    </row>
    <row r="38" spans="1:10" ht="20.25" customHeight="1" thickBot="1">
      <c r="A38" s="28" t="s">
        <v>183</v>
      </c>
      <c r="B38" s="103" t="s">
        <v>8</v>
      </c>
      <c r="C38" s="123">
        <f>SUM(C39:C47)</f>
        <v>20444.052999999996</v>
      </c>
      <c r="D38" s="123">
        <f>SUM(D39:D47)</f>
        <v>3606.7839999999997</v>
      </c>
      <c r="E38" s="16">
        <f t="shared" si="3"/>
        <v>17.642216051777993</v>
      </c>
      <c r="F38" s="16">
        <f t="shared" si="4"/>
        <v>-16837.268999999997</v>
      </c>
      <c r="G38" s="123">
        <f>SUM(G39:G47)</f>
        <v>6887.342</v>
      </c>
      <c r="H38" s="279">
        <f t="shared" si="2"/>
        <v>52.368301153042786</v>
      </c>
      <c r="I38" s="282"/>
      <c r="J38" s="281"/>
    </row>
    <row r="39" spans="1:10" ht="46.5" customHeight="1" hidden="1" thickBot="1">
      <c r="A39" s="32" t="s">
        <v>184</v>
      </c>
      <c r="B39" s="104" t="s">
        <v>243</v>
      </c>
      <c r="C39" s="124"/>
      <c r="D39" s="19"/>
      <c r="E39" s="18" t="e">
        <f t="shared" si="3"/>
        <v>#DIV/0!</v>
      </c>
      <c r="F39" s="87">
        <f t="shared" si="4"/>
        <v>0</v>
      </c>
      <c r="G39" s="19"/>
      <c r="H39" s="280" t="e">
        <f t="shared" si="2"/>
        <v>#DIV/0!</v>
      </c>
      <c r="I39" s="285"/>
      <c r="J39" s="281"/>
    </row>
    <row r="40" spans="1:10" ht="29.25" customHeight="1" thickBot="1">
      <c r="A40" s="32" t="s">
        <v>245</v>
      </c>
      <c r="B40" s="104" t="s">
        <v>246</v>
      </c>
      <c r="C40" s="179"/>
      <c r="D40" s="178"/>
      <c r="E40" s="18" t="e">
        <f t="shared" si="3"/>
        <v>#DIV/0!</v>
      </c>
      <c r="F40" s="87">
        <f t="shared" si="4"/>
        <v>0</v>
      </c>
      <c r="G40" s="178">
        <v>218.261</v>
      </c>
      <c r="H40" s="280">
        <f t="shared" si="2"/>
        <v>0</v>
      </c>
      <c r="I40" s="282"/>
      <c r="J40" s="281"/>
    </row>
    <row r="41" spans="1:10" ht="47.25" customHeight="1" thickBot="1">
      <c r="A41" s="32" t="s">
        <v>247</v>
      </c>
      <c r="B41" s="104" t="s">
        <v>248</v>
      </c>
      <c r="C41" s="264">
        <v>10461.486</v>
      </c>
      <c r="D41" s="17"/>
      <c r="E41" s="18">
        <f t="shared" si="3"/>
        <v>0</v>
      </c>
      <c r="F41" s="87">
        <f t="shared" si="4"/>
        <v>-10461.486</v>
      </c>
      <c r="G41" s="17"/>
      <c r="H41" s="280" t="e">
        <f t="shared" si="2"/>
        <v>#DIV/0!</v>
      </c>
      <c r="I41" s="282"/>
      <c r="J41" s="281"/>
    </row>
    <row r="42" spans="1:10" ht="32.25" thickBot="1">
      <c r="A42" s="32" t="s">
        <v>349</v>
      </c>
      <c r="B42" s="104" t="s">
        <v>350</v>
      </c>
      <c r="C42" s="264">
        <v>2.8</v>
      </c>
      <c r="D42" s="17"/>
      <c r="E42" s="18">
        <f>D42/C42*100</f>
        <v>0</v>
      </c>
      <c r="F42" s="87">
        <f>D42-C42</f>
        <v>-2.8</v>
      </c>
      <c r="G42" s="17"/>
      <c r="H42" s="280" t="e">
        <f t="shared" si="2"/>
        <v>#DIV/0!</v>
      </c>
      <c r="I42" s="282"/>
      <c r="J42" s="281"/>
    </row>
    <row r="43" spans="1:10" ht="29.25" customHeight="1" thickBot="1">
      <c r="A43" s="32" t="s">
        <v>249</v>
      </c>
      <c r="B43" s="104" t="s">
        <v>250</v>
      </c>
      <c r="C43" s="264"/>
      <c r="D43" s="265"/>
      <c r="E43" s="18" t="e">
        <f t="shared" si="3"/>
        <v>#DIV/0!</v>
      </c>
      <c r="F43" s="87">
        <f t="shared" si="4"/>
        <v>0</v>
      </c>
      <c r="G43" s="265">
        <v>1000</v>
      </c>
      <c r="H43" s="280">
        <f t="shared" si="2"/>
        <v>0</v>
      </c>
      <c r="I43" s="282"/>
      <c r="J43" s="281"/>
    </row>
    <row r="44" spans="1:10" ht="31.5" customHeight="1" thickBot="1">
      <c r="A44" s="32" t="s">
        <v>251</v>
      </c>
      <c r="B44" s="104" t="s">
        <v>252</v>
      </c>
      <c r="C44" s="264"/>
      <c r="D44" s="265"/>
      <c r="E44" s="18" t="e">
        <f t="shared" si="3"/>
        <v>#DIV/0!</v>
      </c>
      <c r="F44" s="87">
        <f aca="true" t="shared" si="5" ref="F44:F66">D44-C44</f>
        <v>0</v>
      </c>
      <c r="G44" s="265">
        <v>640</v>
      </c>
      <c r="H44" s="280">
        <f t="shared" si="2"/>
        <v>0</v>
      </c>
      <c r="I44" s="282"/>
      <c r="J44" s="281"/>
    </row>
    <row r="45" spans="1:10" ht="47.25" customHeight="1" thickBot="1">
      <c r="A45" s="32" t="s">
        <v>253</v>
      </c>
      <c r="B45" s="104" t="s">
        <v>254</v>
      </c>
      <c r="C45" s="264">
        <v>362.916</v>
      </c>
      <c r="D45" s="265">
        <v>295.589</v>
      </c>
      <c r="E45" s="18">
        <f t="shared" si="3"/>
        <v>81.44832413010174</v>
      </c>
      <c r="F45" s="87">
        <f t="shared" si="5"/>
        <v>-67.327</v>
      </c>
      <c r="G45" s="265">
        <v>297.438</v>
      </c>
      <c r="H45" s="280">
        <f aca="true" t="shared" si="6" ref="H45:H83">D45/G45*100</f>
        <v>99.37835784264284</v>
      </c>
      <c r="I45" s="282"/>
      <c r="J45" s="281"/>
    </row>
    <row r="46" spans="1:10" ht="30" customHeight="1" thickBot="1">
      <c r="A46" s="32" t="s">
        <v>185</v>
      </c>
      <c r="B46" s="104" t="s">
        <v>244</v>
      </c>
      <c r="C46" s="124">
        <v>9304.926</v>
      </c>
      <c r="D46" s="19">
        <v>3260.285</v>
      </c>
      <c r="E46" s="18">
        <f t="shared" si="3"/>
        <v>35.038268977098795</v>
      </c>
      <c r="F46" s="87">
        <f t="shared" si="5"/>
        <v>-6044.641</v>
      </c>
      <c r="G46" s="19">
        <v>1405.992</v>
      </c>
      <c r="H46" s="280">
        <f t="shared" si="6"/>
        <v>231.8850320627713</v>
      </c>
      <c r="I46" s="282"/>
      <c r="J46" s="281"/>
    </row>
    <row r="47" spans="1:10" ht="62.25" customHeight="1" thickBot="1">
      <c r="A47" s="32" t="s">
        <v>255</v>
      </c>
      <c r="B47" s="104" t="s">
        <v>256</v>
      </c>
      <c r="C47" s="124">
        <v>311.925</v>
      </c>
      <c r="D47" s="19">
        <v>50.91</v>
      </c>
      <c r="E47" s="18">
        <f t="shared" si="3"/>
        <v>16.321231065159893</v>
      </c>
      <c r="F47" s="87">
        <f t="shared" si="5"/>
        <v>-261.015</v>
      </c>
      <c r="G47" s="19">
        <v>3325.651</v>
      </c>
      <c r="H47" s="280">
        <f t="shared" si="6"/>
        <v>1.530828099520966</v>
      </c>
      <c r="I47" s="282"/>
      <c r="J47" s="281"/>
    </row>
    <row r="48" spans="1:10" ht="16.5" customHeight="1" thickBot="1">
      <c r="A48" s="28" t="s">
        <v>186</v>
      </c>
      <c r="B48" s="107" t="s">
        <v>172</v>
      </c>
      <c r="C48" s="123">
        <f>SUM(C49:C51)</f>
        <v>6020.225</v>
      </c>
      <c r="D48" s="15">
        <f>SUM(D49:D51)</f>
        <v>3909.476</v>
      </c>
      <c r="E48" s="16">
        <f t="shared" si="3"/>
        <v>64.93903467063107</v>
      </c>
      <c r="F48" s="16">
        <f t="shared" si="5"/>
        <v>-2110.7490000000003</v>
      </c>
      <c r="G48" s="15">
        <f>SUM(G49:G51)</f>
        <v>3039.189</v>
      </c>
      <c r="H48" s="279">
        <f t="shared" si="6"/>
        <v>128.63550111559368</v>
      </c>
      <c r="I48" s="282"/>
      <c r="J48" s="281"/>
    </row>
    <row r="49" spans="1:10" ht="14.25" customHeight="1" thickBot="1">
      <c r="A49" s="32" t="s">
        <v>10</v>
      </c>
      <c r="B49" s="104" t="s">
        <v>9</v>
      </c>
      <c r="C49" s="124">
        <v>5715.273</v>
      </c>
      <c r="D49" s="17">
        <v>3801.315</v>
      </c>
      <c r="E49" s="18">
        <f t="shared" si="3"/>
        <v>66.51152097196406</v>
      </c>
      <c r="F49" s="87">
        <f t="shared" si="5"/>
        <v>-1913.958</v>
      </c>
      <c r="G49" s="17">
        <v>3035.189</v>
      </c>
      <c r="H49" s="280">
        <f t="shared" si="6"/>
        <v>125.24145942806197</v>
      </c>
      <c r="I49" s="282"/>
      <c r="J49" s="281"/>
    </row>
    <row r="50" spans="1:10" ht="15" customHeight="1" hidden="1" thickBot="1">
      <c r="A50" s="33"/>
      <c r="B50" s="104" t="s">
        <v>11</v>
      </c>
      <c r="C50" s="124"/>
      <c r="D50" s="19"/>
      <c r="E50" s="18" t="e">
        <f t="shared" si="3"/>
        <v>#DIV/0!</v>
      </c>
      <c r="F50" s="87">
        <f t="shared" si="5"/>
        <v>0</v>
      </c>
      <c r="G50" s="19"/>
      <c r="H50" s="280" t="e">
        <f t="shared" si="6"/>
        <v>#DIV/0!</v>
      </c>
      <c r="I50" s="282"/>
      <c r="J50" s="281"/>
    </row>
    <row r="51" spans="1:10" ht="15" customHeight="1" thickBot="1">
      <c r="A51" s="32" t="s">
        <v>10</v>
      </c>
      <c r="B51" s="104" t="s">
        <v>99</v>
      </c>
      <c r="C51" s="124">
        <v>304.952</v>
      </c>
      <c r="D51" s="19">
        <v>108.161</v>
      </c>
      <c r="E51" s="18">
        <f t="shared" si="3"/>
        <v>35.4682048322359</v>
      </c>
      <c r="F51" s="87">
        <f t="shared" si="5"/>
        <v>-196.791</v>
      </c>
      <c r="G51" s="19">
        <v>4</v>
      </c>
      <c r="H51" s="279">
        <f t="shared" si="6"/>
        <v>2704.025</v>
      </c>
      <c r="I51" s="282"/>
      <c r="J51" s="281"/>
    </row>
    <row r="52" spans="1:10" ht="18.75" customHeight="1" hidden="1" thickBot="1">
      <c r="A52" s="28"/>
      <c r="B52" s="103"/>
      <c r="C52" s="123"/>
      <c r="D52" s="15"/>
      <c r="E52" s="22" t="e">
        <f t="shared" si="3"/>
        <v>#DIV/0!</v>
      </c>
      <c r="F52" s="16">
        <f t="shared" si="5"/>
        <v>0</v>
      </c>
      <c r="G52" s="15"/>
      <c r="H52" s="279" t="e">
        <f t="shared" si="6"/>
        <v>#DIV/0!</v>
      </c>
      <c r="I52" s="282"/>
      <c r="J52" s="281"/>
    </row>
    <row r="53" spans="1:10" ht="20.25" customHeight="1" hidden="1" thickBot="1">
      <c r="A53" s="34"/>
      <c r="B53" s="108"/>
      <c r="C53" s="127"/>
      <c r="D53" s="20"/>
      <c r="E53" s="18" t="e">
        <f t="shared" si="3"/>
        <v>#DIV/0!</v>
      </c>
      <c r="F53" s="54">
        <f t="shared" si="5"/>
        <v>0</v>
      </c>
      <c r="G53" s="20"/>
      <c r="H53" s="280" t="e">
        <f t="shared" si="6"/>
        <v>#DIV/0!</v>
      </c>
      <c r="I53" s="282"/>
      <c r="J53" s="281"/>
    </row>
    <row r="54" spans="1:10" ht="30" customHeight="1" hidden="1" thickBot="1">
      <c r="A54" s="32"/>
      <c r="B54" s="104"/>
      <c r="C54" s="124"/>
      <c r="D54" s="19"/>
      <c r="E54" s="18" t="e">
        <f t="shared" si="3"/>
        <v>#DIV/0!</v>
      </c>
      <c r="F54" s="87">
        <f t="shared" si="5"/>
        <v>0</v>
      </c>
      <c r="G54" s="19"/>
      <c r="H54" s="280" t="e">
        <f t="shared" si="6"/>
        <v>#DIV/0!</v>
      </c>
      <c r="I54" s="282"/>
      <c r="J54" s="281"/>
    </row>
    <row r="55" spans="1:10" ht="16.5" hidden="1" thickBot="1">
      <c r="A55" s="32"/>
      <c r="B55" s="104" t="s">
        <v>14</v>
      </c>
      <c r="C55" s="125"/>
      <c r="D55" s="17"/>
      <c r="E55" s="21">
        <f>ROUND(IF(D55=0,0,D55/C55),3)</f>
        <v>0</v>
      </c>
      <c r="F55" s="87">
        <f t="shared" si="5"/>
        <v>0</v>
      </c>
      <c r="G55" s="17"/>
      <c r="H55" s="279" t="e">
        <f t="shared" si="6"/>
        <v>#DIV/0!</v>
      </c>
      <c r="I55" s="282"/>
      <c r="J55" s="281"/>
    </row>
    <row r="56" spans="1:10" ht="16.5" thickBot="1">
      <c r="A56" s="28" t="s">
        <v>187</v>
      </c>
      <c r="B56" s="103" t="s">
        <v>15</v>
      </c>
      <c r="C56" s="123">
        <v>12334.645</v>
      </c>
      <c r="D56" s="15">
        <v>7557.929</v>
      </c>
      <c r="E56" s="16">
        <f aca="true" t="shared" si="7" ref="E56:E66">D56/C56*100</f>
        <v>61.273988833890236</v>
      </c>
      <c r="F56" s="16">
        <f t="shared" si="5"/>
        <v>-4776.716</v>
      </c>
      <c r="G56" s="15">
        <v>7438.187</v>
      </c>
      <c r="H56" s="279">
        <f t="shared" si="6"/>
        <v>101.60982777120284</v>
      </c>
      <c r="I56" s="282"/>
      <c r="J56" s="281"/>
    </row>
    <row r="57" spans="1:10" ht="78.75" customHeight="1" thickBot="1">
      <c r="A57" s="66" t="s">
        <v>348</v>
      </c>
      <c r="B57" s="104" t="s">
        <v>189</v>
      </c>
      <c r="C57" s="179">
        <f>C56-C58</f>
        <v>11255.985</v>
      </c>
      <c r="D57" s="179">
        <f>D56-D58</f>
        <v>6816.905</v>
      </c>
      <c r="E57" s="18">
        <f t="shared" si="7"/>
        <v>60.562491865438695</v>
      </c>
      <c r="F57" s="87">
        <f t="shared" si="5"/>
        <v>-4439.080000000001</v>
      </c>
      <c r="G57" s="179">
        <f>G56-G58</f>
        <v>6749.8859999999995</v>
      </c>
      <c r="H57" s="280">
        <f t="shared" si="6"/>
        <v>100.9928908428972</v>
      </c>
      <c r="I57" s="282"/>
      <c r="J57" s="281"/>
    </row>
    <row r="58" spans="1:10" ht="30.75" customHeight="1" thickBot="1">
      <c r="A58" s="32" t="s">
        <v>188</v>
      </c>
      <c r="B58" s="104" t="s">
        <v>190</v>
      </c>
      <c r="C58" s="128">
        <v>1078.66</v>
      </c>
      <c r="D58" s="88">
        <v>741.024</v>
      </c>
      <c r="E58" s="18">
        <f t="shared" si="7"/>
        <v>68.69857044851946</v>
      </c>
      <c r="F58" s="87">
        <f t="shared" si="5"/>
        <v>-337.6360000000001</v>
      </c>
      <c r="G58" s="88">
        <v>688.301</v>
      </c>
      <c r="H58" s="280">
        <f t="shared" si="6"/>
        <v>107.65987554863352</v>
      </c>
      <c r="I58" s="282"/>
      <c r="J58" s="281"/>
    </row>
    <row r="59" spans="1:10" ht="63.75" hidden="1" thickBot="1">
      <c r="A59" s="35" t="s">
        <v>45</v>
      </c>
      <c r="B59" s="109" t="s">
        <v>46</v>
      </c>
      <c r="C59" s="129"/>
      <c r="D59" s="89"/>
      <c r="E59" s="18" t="e">
        <f>D59/C59*100</f>
        <v>#DIV/0!</v>
      </c>
      <c r="F59" s="87">
        <f>D59-C59</f>
        <v>0</v>
      </c>
      <c r="G59" s="89"/>
      <c r="H59" s="280" t="e">
        <f t="shared" si="6"/>
        <v>#DIV/0!</v>
      </c>
      <c r="I59" s="282"/>
      <c r="J59" s="281"/>
    </row>
    <row r="60" spans="1:10" ht="20.25" customHeight="1" thickBot="1">
      <c r="A60" s="28" t="s">
        <v>260</v>
      </c>
      <c r="B60" s="103" t="s">
        <v>261</v>
      </c>
      <c r="C60" s="123">
        <f>SUM(C61:C69)</f>
        <v>40946.681000000004</v>
      </c>
      <c r="D60" s="123">
        <f>SUM(D61:D69)</f>
        <v>9236.669</v>
      </c>
      <c r="E60" s="16">
        <f>D60/C60*100</f>
        <v>22.55779656475698</v>
      </c>
      <c r="F60" s="16">
        <f>D60-C60</f>
        <v>-31710.012000000002</v>
      </c>
      <c r="G60" s="123">
        <f>SUM(G61:G69)</f>
        <v>3814.643</v>
      </c>
      <c r="H60" s="279">
        <f t="shared" si="6"/>
        <v>242.13718033378223</v>
      </c>
      <c r="I60" s="282"/>
      <c r="J60" s="281"/>
    </row>
    <row r="61" spans="1:8" ht="18.75" customHeight="1" thickBot="1">
      <c r="A61" s="272" t="s">
        <v>259</v>
      </c>
      <c r="B61" s="273" t="s">
        <v>266</v>
      </c>
      <c r="C61" s="274">
        <v>84</v>
      </c>
      <c r="D61" s="275"/>
      <c r="E61" s="188">
        <f>D61/C61*100</f>
        <v>0</v>
      </c>
      <c r="F61" s="188">
        <f>D61-C61</f>
        <v>-84</v>
      </c>
      <c r="G61" s="275"/>
      <c r="H61" s="190" t="e">
        <f t="shared" si="6"/>
        <v>#DIV/0!</v>
      </c>
    </row>
    <row r="62" spans="1:8" ht="30" customHeight="1" thickBot="1">
      <c r="A62" s="288" t="s">
        <v>314</v>
      </c>
      <c r="B62" s="289" t="s">
        <v>315</v>
      </c>
      <c r="C62" s="274">
        <v>70</v>
      </c>
      <c r="D62" s="275"/>
      <c r="E62" s="188">
        <f>D62/C62*100</f>
        <v>0</v>
      </c>
      <c r="F62" s="188">
        <f>D62-C62</f>
        <v>-70</v>
      </c>
      <c r="G62" s="275"/>
      <c r="H62" s="190" t="e">
        <f t="shared" si="6"/>
        <v>#DIV/0!</v>
      </c>
    </row>
    <row r="63" spans="1:8" ht="47.25" customHeight="1" hidden="1" thickBot="1">
      <c r="A63" s="32" t="s">
        <v>262</v>
      </c>
      <c r="B63" s="104" t="s">
        <v>267</v>
      </c>
      <c r="C63" s="124"/>
      <c r="D63" s="19"/>
      <c r="E63" s="18" t="e">
        <f t="shared" si="7"/>
        <v>#DIV/0!</v>
      </c>
      <c r="F63" s="87">
        <f t="shared" si="5"/>
        <v>0</v>
      </c>
      <c r="G63" s="19"/>
      <c r="H63" s="151" t="e">
        <f t="shared" si="6"/>
        <v>#DIV/0!</v>
      </c>
    </row>
    <row r="64" spans="1:8" ht="48.75" customHeight="1" thickBot="1">
      <c r="A64" s="32" t="s">
        <v>292</v>
      </c>
      <c r="B64" s="292" t="s">
        <v>293</v>
      </c>
      <c r="C64" s="124">
        <v>30</v>
      </c>
      <c r="D64" s="19">
        <v>0.55</v>
      </c>
      <c r="E64" s="18">
        <f t="shared" si="7"/>
        <v>1.8333333333333333</v>
      </c>
      <c r="F64" s="87">
        <f t="shared" si="5"/>
        <v>-29.45</v>
      </c>
      <c r="G64" s="19"/>
      <c r="H64" s="151" t="e">
        <f t="shared" si="6"/>
        <v>#DIV/0!</v>
      </c>
    </row>
    <row r="65" spans="1:8" ht="31.5" customHeight="1" hidden="1" thickBot="1">
      <c r="A65" s="32"/>
      <c r="B65" s="77"/>
      <c r="C65" s="124"/>
      <c r="D65" s="19"/>
      <c r="E65" s="18" t="e">
        <f t="shared" si="7"/>
        <v>#DIV/0!</v>
      </c>
      <c r="F65" s="87">
        <f t="shared" si="5"/>
        <v>0</v>
      </c>
      <c r="G65" s="19"/>
      <c r="H65" s="151" t="e">
        <f t="shared" si="6"/>
        <v>#DIV/0!</v>
      </c>
    </row>
    <row r="66" spans="1:8" ht="29.25" customHeight="1" thickBot="1">
      <c r="A66" s="32" t="s">
        <v>263</v>
      </c>
      <c r="B66" s="77" t="s">
        <v>191</v>
      </c>
      <c r="C66" s="124">
        <v>33067.439</v>
      </c>
      <c r="D66" s="19">
        <v>9126.119</v>
      </c>
      <c r="E66" s="18">
        <f t="shared" si="7"/>
        <v>27.59850558732414</v>
      </c>
      <c r="F66" s="87">
        <f t="shared" si="5"/>
        <v>-23941.32</v>
      </c>
      <c r="G66" s="19">
        <v>3756.421</v>
      </c>
      <c r="H66" s="151">
        <f t="shared" si="6"/>
        <v>242.94718297017295</v>
      </c>
    </row>
    <row r="67" spans="1:8" ht="30" customHeight="1" hidden="1" thickBot="1">
      <c r="A67" s="32" t="s">
        <v>264</v>
      </c>
      <c r="B67" s="78" t="s">
        <v>268</v>
      </c>
      <c r="C67" s="124"/>
      <c r="D67" s="19"/>
      <c r="E67" s="158" t="e">
        <f>D67/C67*100</f>
        <v>#DIV/0!</v>
      </c>
      <c r="F67" s="87">
        <f>D67-C67</f>
        <v>0</v>
      </c>
      <c r="G67" s="19"/>
      <c r="H67" s="151" t="e">
        <f t="shared" si="6"/>
        <v>#DIV/0!</v>
      </c>
    </row>
    <row r="68" spans="1:8" ht="60.75" customHeight="1" thickBot="1">
      <c r="A68" s="32" t="s">
        <v>325</v>
      </c>
      <c r="B68" s="257" t="s">
        <v>326</v>
      </c>
      <c r="C68" s="124">
        <v>7527.02</v>
      </c>
      <c r="D68" s="19"/>
      <c r="E68" s="158">
        <f>D68/C68*100</f>
        <v>0</v>
      </c>
      <c r="F68" s="87">
        <f>D68-C68</f>
        <v>-7527.02</v>
      </c>
      <c r="G68" s="19"/>
      <c r="H68" s="151" t="e">
        <f t="shared" si="6"/>
        <v>#DIV/0!</v>
      </c>
    </row>
    <row r="69" spans="1:8" ht="30" customHeight="1" thickBot="1">
      <c r="A69" s="32" t="s">
        <v>265</v>
      </c>
      <c r="B69" s="78" t="s">
        <v>269</v>
      </c>
      <c r="C69" s="124">
        <v>168.222</v>
      </c>
      <c r="D69" s="19">
        <v>110</v>
      </c>
      <c r="E69" s="158">
        <f>D69/C69*100</f>
        <v>65.3897825492504</v>
      </c>
      <c r="F69" s="87">
        <f>D69-C69</f>
        <v>-58.22200000000001</v>
      </c>
      <c r="G69" s="19">
        <v>58.222</v>
      </c>
      <c r="H69" s="151">
        <f t="shared" si="6"/>
        <v>188.93201882449932</v>
      </c>
    </row>
    <row r="70" spans="1:8" ht="31.5" customHeight="1" hidden="1" thickBot="1">
      <c r="A70" s="268"/>
      <c r="B70" s="270"/>
      <c r="C70" s="269"/>
      <c r="D70" s="267"/>
      <c r="E70" s="266" t="e">
        <f>D70/C70*100</f>
        <v>#DIV/0!</v>
      </c>
      <c r="F70" s="266">
        <f>D70-C70</f>
        <v>0</v>
      </c>
      <c r="G70" s="267"/>
      <c r="H70" s="271" t="e">
        <f>D70/G70*100</f>
        <v>#DIV/0!</v>
      </c>
    </row>
    <row r="71" spans="1:8" ht="30" customHeight="1" hidden="1" thickBot="1">
      <c r="A71" s="32"/>
      <c r="B71" s="78"/>
      <c r="C71" s="124"/>
      <c r="D71" s="19"/>
      <c r="E71" s="158"/>
      <c r="F71" s="87"/>
      <c r="G71" s="19"/>
      <c r="H71" s="151"/>
    </row>
    <row r="72" spans="1:8" ht="30" customHeight="1" hidden="1" thickBot="1">
      <c r="A72" s="32"/>
      <c r="B72" s="78"/>
      <c r="C72" s="124"/>
      <c r="D72" s="19"/>
      <c r="E72" s="158"/>
      <c r="F72" s="87"/>
      <c r="G72" s="19"/>
      <c r="H72" s="151"/>
    </row>
    <row r="73" spans="1:8" ht="16.5" thickBot="1">
      <c r="A73" s="73" t="s">
        <v>270</v>
      </c>
      <c r="B73" s="111" t="s">
        <v>271</v>
      </c>
      <c r="C73" s="123">
        <f>SUM(C74:C76)</f>
        <v>1460.483</v>
      </c>
      <c r="D73" s="123">
        <f>SUM(D74:D76)</f>
        <v>0</v>
      </c>
      <c r="E73" s="186">
        <f>D73/C73*100</f>
        <v>0</v>
      </c>
      <c r="F73" s="186">
        <f>D73-C73</f>
        <v>-1460.483</v>
      </c>
      <c r="G73" s="123">
        <f>SUM(G74:G76)</f>
        <v>50</v>
      </c>
      <c r="H73" s="149">
        <f t="shared" si="6"/>
        <v>0</v>
      </c>
    </row>
    <row r="74" spans="1:8" s="303" customFormat="1" ht="48" thickBot="1">
      <c r="A74" s="304" t="s">
        <v>332</v>
      </c>
      <c r="B74" s="246" t="s">
        <v>333</v>
      </c>
      <c r="C74" s="274">
        <v>60.483</v>
      </c>
      <c r="D74" s="275"/>
      <c r="E74" s="18">
        <f>D74/C74*100</f>
        <v>0</v>
      </c>
      <c r="F74" s="87">
        <f>D74-C74</f>
        <v>-60.483</v>
      </c>
      <c r="G74" s="305"/>
      <c r="H74" s="151" t="e">
        <f>D74/G74*100</f>
        <v>#DIV/0!</v>
      </c>
    </row>
    <row r="75" spans="1:8" ht="30" customHeight="1" thickBot="1">
      <c r="A75" s="32" t="s">
        <v>257</v>
      </c>
      <c r="B75" s="104" t="s">
        <v>258</v>
      </c>
      <c r="C75" s="124"/>
      <c r="D75" s="19"/>
      <c r="E75" s="18" t="e">
        <f>D75/C75*100</f>
        <v>#DIV/0!</v>
      </c>
      <c r="F75" s="87">
        <f>D75-C75</f>
        <v>0</v>
      </c>
      <c r="G75" s="19">
        <v>50</v>
      </c>
      <c r="H75" s="151">
        <f>D75/G75*100</f>
        <v>0</v>
      </c>
    </row>
    <row r="76" spans="1:8" ht="13.5" customHeight="1" thickBot="1">
      <c r="A76" s="272" t="s">
        <v>272</v>
      </c>
      <c r="B76" s="273" t="s">
        <v>273</v>
      </c>
      <c r="C76" s="274">
        <v>1400</v>
      </c>
      <c r="D76" s="276"/>
      <c r="E76" s="188">
        <f aca="true" t="shared" si="8" ref="E76:E85">D76/C76*100</f>
        <v>0</v>
      </c>
      <c r="F76" s="188">
        <f aca="true" t="shared" si="9" ref="F76:F85">D76-C76</f>
        <v>-1400</v>
      </c>
      <c r="G76" s="276"/>
      <c r="H76" s="190" t="e">
        <f t="shared" si="6"/>
        <v>#DIV/0!</v>
      </c>
    </row>
    <row r="77" spans="1:8" ht="17.25" customHeight="1" thickBot="1">
      <c r="A77" s="28" t="s">
        <v>274</v>
      </c>
      <c r="B77" s="110" t="s">
        <v>275</v>
      </c>
      <c r="C77" s="123">
        <f>SUM(C78:C80)</f>
        <v>4647.727</v>
      </c>
      <c r="D77" s="123">
        <f>SUM(D78:D80)</f>
        <v>4247.727</v>
      </c>
      <c r="E77" s="16">
        <f t="shared" si="8"/>
        <v>91.3936425267663</v>
      </c>
      <c r="F77" s="16">
        <f t="shared" si="9"/>
        <v>-400</v>
      </c>
      <c r="G77" s="123">
        <f>SUM(G78:G80)</f>
        <v>4701</v>
      </c>
      <c r="H77" s="149">
        <f t="shared" si="6"/>
        <v>90.35794511805997</v>
      </c>
    </row>
    <row r="78" spans="1:8" ht="15.75" customHeight="1" thickBot="1">
      <c r="A78" s="272" t="s">
        <v>214</v>
      </c>
      <c r="B78" s="273" t="s">
        <v>165</v>
      </c>
      <c r="C78" s="274">
        <v>3846</v>
      </c>
      <c r="D78" s="277">
        <v>3846</v>
      </c>
      <c r="E78" s="188">
        <f t="shared" si="8"/>
        <v>100</v>
      </c>
      <c r="F78" s="188">
        <f t="shared" si="9"/>
        <v>0</v>
      </c>
      <c r="G78" s="277">
        <v>4293</v>
      </c>
      <c r="H78" s="190">
        <f t="shared" si="6"/>
        <v>89.58770090845563</v>
      </c>
    </row>
    <row r="79" spans="1:8" ht="20.25" customHeight="1" hidden="1" thickBot="1">
      <c r="A79" s="272" t="s">
        <v>32</v>
      </c>
      <c r="B79" s="273" t="s">
        <v>71</v>
      </c>
      <c r="C79" s="274"/>
      <c r="D79" s="275"/>
      <c r="E79" s="188" t="e">
        <f t="shared" si="8"/>
        <v>#DIV/0!</v>
      </c>
      <c r="F79" s="188">
        <f t="shared" si="9"/>
        <v>0</v>
      </c>
      <c r="G79" s="275"/>
      <c r="H79" s="190" t="e">
        <f t="shared" si="6"/>
        <v>#DIV/0!</v>
      </c>
    </row>
    <row r="80" spans="1:8" ht="17.25" customHeight="1" thickBot="1">
      <c r="A80" s="272" t="s">
        <v>276</v>
      </c>
      <c r="B80" s="278" t="s">
        <v>277</v>
      </c>
      <c r="C80" s="274">
        <v>801.727</v>
      </c>
      <c r="D80" s="275">
        <v>401.727</v>
      </c>
      <c r="E80" s="188">
        <f t="shared" si="8"/>
        <v>50.10770499184885</v>
      </c>
      <c r="F80" s="188">
        <f t="shared" si="9"/>
        <v>-400</v>
      </c>
      <c r="G80" s="275">
        <v>408</v>
      </c>
      <c r="H80" s="190">
        <f t="shared" si="6"/>
        <v>98.46249999999999</v>
      </c>
    </row>
    <row r="81" spans="1:8" ht="21" customHeight="1" hidden="1" thickBot="1">
      <c r="A81" s="28" t="s">
        <v>48</v>
      </c>
      <c r="B81" s="102" t="s">
        <v>72</v>
      </c>
      <c r="C81" s="123"/>
      <c r="D81" s="15"/>
      <c r="E81" s="16" t="e">
        <f t="shared" si="8"/>
        <v>#DIV/0!</v>
      </c>
      <c r="F81" s="16">
        <f t="shared" si="9"/>
        <v>0</v>
      </c>
      <c r="G81" s="15"/>
      <c r="H81" s="149" t="e">
        <f t="shared" si="6"/>
        <v>#DIV/0!</v>
      </c>
    </row>
    <row r="82" spans="1:8" ht="30" customHeight="1" hidden="1" thickBot="1">
      <c r="A82" s="42" t="s">
        <v>33</v>
      </c>
      <c r="B82" s="114" t="s">
        <v>73</v>
      </c>
      <c r="C82" s="132"/>
      <c r="D82" s="15"/>
      <c r="E82" s="16" t="e">
        <f t="shared" si="8"/>
        <v>#DIV/0!</v>
      </c>
      <c r="F82" s="16">
        <f t="shared" si="9"/>
        <v>0</v>
      </c>
      <c r="G82" s="15"/>
      <c r="H82" s="149" t="e">
        <f t="shared" si="6"/>
        <v>#DIV/0!</v>
      </c>
    </row>
    <row r="83" spans="1:8" ht="48" hidden="1" thickBot="1">
      <c r="A83" s="52" t="s">
        <v>118</v>
      </c>
      <c r="B83" s="115" t="s">
        <v>119</v>
      </c>
      <c r="C83" s="123"/>
      <c r="D83" s="15"/>
      <c r="E83" s="16" t="e">
        <f t="shared" si="8"/>
        <v>#DIV/0!</v>
      </c>
      <c r="F83" s="16">
        <f t="shared" si="9"/>
        <v>0</v>
      </c>
      <c r="G83" s="15"/>
      <c r="H83" s="149" t="e">
        <f t="shared" si="6"/>
        <v>#DIV/0!</v>
      </c>
    </row>
    <row r="84" spans="1:8" ht="48" hidden="1" thickBot="1">
      <c r="A84" s="52" t="s">
        <v>41</v>
      </c>
      <c r="B84" s="103" t="s">
        <v>70</v>
      </c>
      <c r="C84" s="133"/>
      <c r="D84" s="15"/>
      <c r="E84" s="16" t="e">
        <f t="shared" si="8"/>
        <v>#DIV/0!</v>
      </c>
      <c r="F84" s="16">
        <f t="shared" si="9"/>
        <v>0</v>
      </c>
      <c r="G84" s="15"/>
      <c r="H84" s="149" t="e">
        <f>D84/G84*100</f>
        <v>#DIV/0!</v>
      </c>
    </row>
    <row r="85" spans="1:8" ht="31.5" customHeight="1">
      <c r="A85" s="172"/>
      <c r="B85" s="173" t="s">
        <v>74</v>
      </c>
      <c r="C85" s="174">
        <f>C4+C6+C7+C15+C38+C48+C56+C60+C73+C77</f>
        <v>430952.147</v>
      </c>
      <c r="D85" s="174">
        <f>D4+D6+D7+D15+D38+D48+D56+D60+D73+D77</f>
        <v>289979.673</v>
      </c>
      <c r="E85" s="95">
        <f t="shared" si="8"/>
        <v>67.28813744603528</v>
      </c>
      <c r="F85" s="96">
        <f t="shared" si="9"/>
        <v>-140972.474</v>
      </c>
      <c r="G85" s="174">
        <f>G4+G6+G7+G15+G38+G48+G56+G60+G73+G77</f>
        <v>327206.828</v>
      </c>
      <c r="H85" s="152">
        <f>D85/G85*100</f>
        <v>88.62274506080907</v>
      </c>
    </row>
  </sheetData>
  <sheetProtection/>
  <autoFilter ref="A15:H70"/>
  <printOptions/>
  <pageMargins left="0.7086614173228347" right="0.2362204724409449" top="0.2362204724409449" bottom="0.31496062992125984" header="0.2755905511811024" footer="0.2362204724409449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PageLayoutView="0" workbookViewId="0" topLeftCell="A151">
      <selection activeCell="F153" sqref="F153"/>
    </sheetView>
  </sheetViews>
  <sheetFormatPr defaultColWidth="9.00390625" defaultRowHeight="12.75"/>
  <cols>
    <col min="2" max="2" width="44.50390625" style="170" customWidth="1"/>
    <col min="3" max="3" width="12.50390625" style="0" customWidth="1"/>
    <col min="4" max="4" width="10.875" style="0" customWidth="1"/>
    <col min="5" max="5" width="10.625" style="0" customWidth="1"/>
    <col min="6" max="6" width="12.003906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3" t="s">
        <v>79</v>
      </c>
      <c r="B1" s="168" t="s">
        <v>58</v>
      </c>
      <c r="C1" s="135" t="s">
        <v>300</v>
      </c>
      <c r="D1" s="83" t="s">
        <v>298</v>
      </c>
      <c r="E1" s="83" t="s">
        <v>107</v>
      </c>
      <c r="F1" s="83" t="s">
        <v>1</v>
      </c>
      <c r="G1" s="83" t="s">
        <v>215</v>
      </c>
      <c r="H1" s="142" t="s">
        <v>296</v>
      </c>
    </row>
    <row r="2" spans="1:8" ht="16.5" thickBot="1">
      <c r="A2" s="39">
        <v>1</v>
      </c>
      <c r="B2" s="36">
        <v>2</v>
      </c>
      <c r="C2" s="100">
        <v>3</v>
      </c>
      <c r="D2" s="37">
        <v>4</v>
      </c>
      <c r="E2" s="37">
        <v>5</v>
      </c>
      <c r="F2" s="143">
        <v>6</v>
      </c>
      <c r="G2" s="37">
        <v>4</v>
      </c>
      <c r="H2" s="146"/>
    </row>
    <row r="3" spans="2:8" ht="19.5" customHeight="1" hidden="1" thickBot="1">
      <c r="B3" s="79" t="s">
        <v>0</v>
      </c>
      <c r="C3" s="80"/>
      <c r="D3" s="118"/>
      <c r="E3" s="118"/>
      <c r="F3" s="144"/>
      <c r="G3" s="118"/>
      <c r="H3" s="145"/>
    </row>
    <row r="4" spans="1:8" s="2" customFormat="1" ht="23.25" customHeight="1" hidden="1" thickBot="1">
      <c r="A4" s="27" t="s">
        <v>2</v>
      </c>
      <c r="B4" s="101" t="s">
        <v>65</v>
      </c>
      <c r="C4" s="119">
        <v>6329</v>
      </c>
      <c r="D4" s="120">
        <v>5177.3</v>
      </c>
      <c r="E4" s="121">
        <f aca="true" t="shared" si="0" ref="E4:E23">D4/C4*100</f>
        <v>81.80281245062412</v>
      </c>
      <c r="F4" s="122">
        <f aca="true" t="shared" si="1" ref="F4:F23">D4-C4</f>
        <v>-1151.6999999999998</v>
      </c>
      <c r="G4" s="120">
        <v>5177.3</v>
      </c>
      <c r="H4" s="149">
        <f>D4/G4*100</f>
        <v>100</v>
      </c>
    </row>
    <row r="5" spans="1:8" ht="45.75" customHeight="1" hidden="1">
      <c r="A5" s="28" t="s">
        <v>3</v>
      </c>
      <c r="B5" s="102" t="s">
        <v>88</v>
      </c>
      <c r="C5" s="123"/>
      <c r="D5" s="15"/>
      <c r="E5" s="16" t="e">
        <f t="shared" si="0"/>
        <v>#DIV/0!</v>
      </c>
      <c r="F5" s="51">
        <f t="shared" si="1"/>
        <v>0</v>
      </c>
      <c r="G5" s="15"/>
      <c r="H5" s="148"/>
    </row>
    <row r="6" spans="1:8" ht="30.75" customHeight="1" hidden="1" thickBot="1">
      <c r="A6" s="29" t="s">
        <v>39</v>
      </c>
      <c r="B6" s="103" t="s">
        <v>89</v>
      </c>
      <c r="C6" s="123">
        <v>43380.5</v>
      </c>
      <c r="D6" s="15">
        <v>34097.4</v>
      </c>
      <c r="E6" s="16">
        <f t="shared" si="0"/>
        <v>78.60075379490785</v>
      </c>
      <c r="F6" s="51">
        <f t="shared" si="1"/>
        <v>-9283.099999999999</v>
      </c>
      <c r="G6" s="15">
        <v>34097.4</v>
      </c>
      <c r="H6" s="149">
        <f aca="true" t="shared" si="2" ref="H6:H37">D6/G6*100</f>
        <v>100</v>
      </c>
    </row>
    <row r="7" spans="1:8" ht="18" customHeight="1" hidden="1" thickBot="1">
      <c r="A7" s="28" t="s">
        <v>93</v>
      </c>
      <c r="B7" s="103" t="s">
        <v>66</v>
      </c>
      <c r="C7" s="123">
        <v>26689.1</v>
      </c>
      <c r="D7" s="15">
        <v>23789.8</v>
      </c>
      <c r="E7" s="16">
        <f t="shared" si="0"/>
        <v>89.13676369753945</v>
      </c>
      <c r="F7" s="51">
        <f t="shared" si="1"/>
        <v>-2899.2999999999993</v>
      </c>
      <c r="G7" s="15">
        <v>23789.8</v>
      </c>
      <c r="H7" s="149">
        <f t="shared" si="2"/>
        <v>100</v>
      </c>
    </row>
    <row r="8" spans="1:8" ht="16.5" customHeight="1" hidden="1" thickBot="1">
      <c r="A8" s="30"/>
      <c r="B8" s="104" t="s">
        <v>26</v>
      </c>
      <c r="C8" s="124">
        <f>C7-C10-C9</f>
        <v>22054.199999999997</v>
      </c>
      <c r="D8" s="124">
        <f>D7-D10-D9</f>
        <v>20066.8</v>
      </c>
      <c r="E8" s="18">
        <f t="shared" si="0"/>
        <v>90.98856453646019</v>
      </c>
      <c r="F8" s="85">
        <f t="shared" si="1"/>
        <v>-1987.3999999999978</v>
      </c>
      <c r="G8" s="124">
        <f>G7-G10-G9</f>
        <v>20066.8</v>
      </c>
      <c r="H8" s="151">
        <f t="shared" si="2"/>
        <v>100</v>
      </c>
    </row>
    <row r="9" spans="1:8" ht="29.25" customHeight="1" hidden="1" thickBot="1">
      <c r="A9" s="30"/>
      <c r="B9" s="75" t="s">
        <v>148</v>
      </c>
      <c r="C9" s="124">
        <v>4634.9</v>
      </c>
      <c r="D9" s="19">
        <v>3723</v>
      </c>
      <c r="E9" s="18">
        <f t="shared" si="0"/>
        <v>80.32535761289348</v>
      </c>
      <c r="F9" s="86">
        <f t="shared" si="1"/>
        <v>-911.8999999999996</v>
      </c>
      <c r="G9" s="19">
        <v>3723</v>
      </c>
      <c r="H9" s="151">
        <f t="shared" si="2"/>
        <v>100</v>
      </c>
    </row>
    <row r="10" spans="1:8" ht="29.25" customHeight="1" hidden="1" thickBot="1">
      <c r="A10" s="31"/>
      <c r="B10" s="104" t="s">
        <v>37</v>
      </c>
      <c r="C10" s="124"/>
      <c r="D10" s="19"/>
      <c r="E10" s="18" t="e">
        <f t="shared" si="0"/>
        <v>#DIV/0!</v>
      </c>
      <c r="F10" s="85">
        <f t="shared" si="1"/>
        <v>0</v>
      </c>
      <c r="G10" s="19"/>
      <c r="H10" s="151" t="e">
        <f t="shared" si="2"/>
        <v>#DIV/0!</v>
      </c>
    </row>
    <row r="11" spans="1:10" ht="29.25" customHeight="1" hidden="1" thickBot="1">
      <c r="A11" s="27" t="s">
        <v>94</v>
      </c>
      <c r="B11" s="103" t="s">
        <v>4</v>
      </c>
      <c r="C11" s="123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1">
        <f t="shared" si="1"/>
        <v>-2347.100000000006</v>
      </c>
      <c r="G11" s="15">
        <f>SUM(G12:G31)</f>
        <v>35477.1</v>
      </c>
      <c r="H11" s="149">
        <f t="shared" si="2"/>
        <v>100</v>
      </c>
      <c r="I11" s="45"/>
      <c r="J11" s="45"/>
    </row>
    <row r="12" spans="1:9" ht="191.25" customHeight="1" hidden="1" thickBot="1">
      <c r="A12" s="66" t="s">
        <v>149</v>
      </c>
      <c r="B12" s="104" t="s">
        <v>130</v>
      </c>
      <c r="C12" s="124">
        <v>6249</v>
      </c>
      <c r="D12" s="19">
        <v>5389</v>
      </c>
      <c r="E12" s="18">
        <f t="shared" si="0"/>
        <v>86.23779804768763</v>
      </c>
      <c r="F12" s="85">
        <f t="shared" si="1"/>
        <v>-860</v>
      </c>
      <c r="G12" s="19">
        <v>5389</v>
      </c>
      <c r="H12" s="151">
        <f t="shared" si="2"/>
        <v>100</v>
      </c>
      <c r="I12" s="44"/>
    </row>
    <row r="13" spans="1:9" ht="15" customHeight="1" hidden="1" thickBot="1">
      <c r="A13" s="32" t="s">
        <v>95</v>
      </c>
      <c r="B13" s="104" t="s">
        <v>5</v>
      </c>
      <c r="C13" s="124">
        <v>17355.9</v>
      </c>
      <c r="D13" s="17">
        <v>16651.9</v>
      </c>
      <c r="E13" s="18">
        <f t="shared" si="0"/>
        <v>95.94374247374093</v>
      </c>
      <c r="F13" s="85">
        <f t="shared" si="1"/>
        <v>-704</v>
      </c>
      <c r="G13" s="17">
        <v>16651.9</v>
      </c>
      <c r="H13" s="151">
        <f t="shared" si="2"/>
        <v>100</v>
      </c>
      <c r="I13" s="44"/>
    </row>
    <row r="14" spans="1:9" ht="30.75" customHeight="1" hidden="1" thickBot="1">
      <c r="A14" s="50" t="s">
        <v>109</v>
      </c>
      <c r="B14" s="104" t="s">
        <v>110</v>
      </c>
      <c r="C14" s="125">
        <v>884.2</v>
      </c>
      <c r="D14" s="17">
        <v>884</v>
      </c>
      <c r="E14" s="18">
        <f t="shared" si="0"/>
        <v>99.97738068310336</v>
      </c>
      <c r="F14" s="85">
        <f t="shared" si="1"/>
        <v>-0.20000000000004547</v>
      </c>
      <c r="G14" s="17">
        <v>884</v>
      </c>
      <c r="H14" s="151">
        <f t="shared" si="2"/>
        <v>100</v>
      </c>
      <c r="I14" s="44"/>
    </row>
    <row r="15" spans="1:9" ht="49.5" customHeight="1" hidden="1" thickBot="1">
      <c r="A15" s="40" t="s">
        <v>150</v>
      </c>
      <c r="B15" s="104" t="s">
        <v>152</v>
      </c>
      <c r="C15" s="124">
        <v>8475.4</v>
      </c>
      <c r="D15" s="19">
        <v>8070.1</v>
      </c>
      <c r="E15" s="18">
        <f t="shared" si="0"/>
        <v>95.21792481770773</v>
      </c>
      <c r="F15" s="85">
        <f t="shared" si="1"/>
        <v>-405.2999999999993</v>
      </c>
      <c r="G15" s="19">
        <v>8070.1</v>
      </c>
      <c r="H15" s="151">
        <f t="shared" si="2"/>
        <v>100</v>
      </c>
      <c r="I15" s="44"/>
    </row>
    <row r="16" spans="1:9" ht="15.75" customHeight="1" hidden="1" thickBot="1">
      <c r="A16" s="46" t="s">
        <v>18</v>
      </c>
      <c r="B16" s="104" t="s">
        <v>78</v>
      </c>
      <c r="C16" s="126">
        <v>44</v>
      </c>
      <c r="D16" s="19">
        <v>36.6</v>
      </c>
      <c r="E16" s="18">
        <f t="shared" si="0"/>
        <v>83.18181818181819</v>
      </c>
      <c r="F16" s="85">
        <f t="shared" si="1"/>
        <v>-7.399999999999999</v>
      </c>
      <c r="G16" s="19">
        <v>36.6</v>
      </c>
      <c r="H16" s="151">
        <f t="shared" si="2"/>
        <v>100</v>
      </c>
      <c r="I16" s="44"/>
    </row>
    <row r="17" spans="1:9" ht="75.75" customHeight="1" hidden="1" thickBot="1">
      <c r="A17" s="47" t="s">
        <v>101</v>
      </c>
      <c r="B17" s="105" t="s">
        <v>102</v>
      </c>
      <c r="C17" s="126">
        <v>44.6</v>
      </c>
      <c r="D17" s="19">
        <v>44.6</v>
      </c>
      <c r="E17" s="18">
        <f t="shared" si="0"/>
        <v>100</v>
      </c>
      <c r="F17" s="85">
        <f t="shared" si="1"/>
        <v>0</v>
      </c>
      <c r="G17" s="19">
        <v>44.6</v>
      </c>
      <c r="H17" s="151">
        <f t="shared" si="2"/>
        <v>100</v>
      </c>
      <c r="I17" s="44"/>
    </row>
    <row r="18" spans="1:9" ht="43.5" customHeight="1" hidden="1">
      <c r="A18" s="41" t="s">
        <v>125</v>
      </c>
      <c r="B18" s="104" t="s">
        <v>126</v>
      </c>
      <c r="C18" s="124"/>
      <c r="D18" s="19"/>
      <c r="E18" s="18" t="e">
        <f t="shared" si="0"/>
        <v>#DIV/0!</v>
      </c>
      <c r="F18" s="85">
        <f t="shared" si="1"/>
        <v>0</v>
      </c>
      <c r="G18" s="19"/>
      <c r="H18" s="151" t="e">
        <f t="shared" si="2"/>
        <v>#DIV/0!</v>
      </c>
      <c r="I18" s="44"/>
    </row>
    <row r="19" spans="1:9" ht="30" customHeight="1" hidden="1" thickBot="1">
      <c r="A19" s="32" t="s">
        <v>19</v>
      </c>
      <c r="B19" s="104" t="s">
        <v>143</v>
      </c>
      <c r="C19" s="124">
        <v>446.8</v>
      </c>
      <c r="D19" s="17">
        <v>338.9</v>
      </c>
      <c r="E19" s="18">
        <f t="shared" si="0"/>
        <v>75.85049239033124</v>
      </c>
      <c r="F19" s="85">
        <f t="shared" si="1"/>
        <v>-107.90000000000003</v>
      </c>
      <c r="G19" s="17">
        <v>338.9</v>
      </c>
      <c r="H19" s="151">
        <f t="shared" si="2"/>
        <v>100</v>
      </c>
      <c r="I19" s="44"/>
    </row>
    <row r="20" spans="1:9" ht="19.5" customHeight="1" hidden="1" thickBot="1">
      <c r="A20" s="32" t="s">
        <v>34</v>
      </c>
      <c r="B20" s="104" t="s">
        <v>67</v>
      </c>
      <c r="C20" s="124"/>
      <c r="D20" s="17"/>
      <c r="E20" s="18" t="e">
        <f t="shared" si="0"/>
        <v>#DIV/0!</v>
      </c>
      <c r="F20" s="85">
        <f t="shared" si="1"/>
        <v>0</v>
      </c>
      <c r="G20" s="17"/>
      <c r="H20" s="151" t="e">
        <f t="shared" si="2"/>
        <v>#DIV/0!</v>
      </c>
      <c r="I20" s="44"/>
    </row>
    <row r="21" spans="1:9" ht="30.75" customHeight="1" hidden="1" thickBot="1">
      <c r="A21" s="32" t="s">
        <v>20</v>
      </c>
      <c r="B21" s="104" t="s">
        <v>60</v>
      </c>
      <c r="C21" s="124"/>
      <c r="D21" s="19"/>
      <c r="E21" s="18" t="e">
        <f t="shared" si="0"/>
        <v>#DIV/0!</v>
      </c>
      <c r="F21" s="85">
        <f t="shared" si="1"/>
        <v>0</v>
      </c>
      <c r="G21" s="19"/>
      <c r="H21" s="151" t="e">
        <f t="shared" si="2"/>
        <v>#DIV/0!</v>
      </c>
      <c r="I21" s="44"/>
    </row>
    <row r="22" spans="1:9" ht="28.5" customHeight="1" hidden="1" thickBot="1">
      <c r="A22" s="32" t="s">
        <v>6</v>
      </c>
      <c r="B22" s="104" t="s">
        <v>80</v>
      </c>
      <c r="C22" s="124"/>
      <c r="D22" s="17"/>
      <c r="E22" s="18" t="e">
        <f t="shared" si="0"/>
        <v>#DIV/0!</v>
      </c>
      <c r="F22" s="85">
        <f t="shared" si="1"/>
        <v>0</v>
      </c>
      <c r="G22" s="17"/>
      <c r="H22" s="151" t="e">
        <f t="shared" si="2"/>
        <v>#DIV/0!</v>
      </c>
      <c r="I22" s="44"/>
    </row>
    <row r="23" spans="1:9" ht="33.75" customHeight="1" hidden="1" thickBot="1">
      <c r="A23" s="32" t="s">
        <v>36</v>
      </c>
      <c r="B23" s="106" t="s">
        <v>35</v>
      </c>
      <c r="C23" s="124"/>
      <c r="D23" s="19"/>
      <c r="E23" s="18" t="e">
        <f t="shared" si="0"/>
        <v>#DIV/0!</v>
      </c>
      <c r="F23" s="85">
        <f t="shared" si="1"/>
        <v>0</v>
      </c>
      <c r="G23" s="19"/>
      <c r="H23" s="151" t="e">
        <f t="shared" si="2"/>
        <v>#DIV/0!</v>
      </c>
      <c r="I23" s="44"/>
    </row>
    <row r="24" spans="1:9" ht="45.75" customHeight="1" hidden="1" thickBot="1">
      <c r="A24" s="32" t="s">
        <v>36</v>
      </c>
      <c r="B24" s="106"/>
      <c r="C24" s="124"/>
      <c r="D24" s="19"/>
      <c r="E24" s="18"/>
      <c r="F24" s="85"/>
      <c r="G24" s="19"/>
      <c r="H24" s="151" t="e">
        <f t="shared" si="2"/>
        <v>#DIV/0!</v>
      </c>
      <c r="I24" s="44"/>
    </row>
    <row r="25" spans="1:8" ht="33.75" customHeight="1" hidden="1" thickBot="1">
      <c r="A25" s="32" t="s">
        <v>21</v>
      </c>
      <c r="B25" s="104" t="s">
        <v>24</v>
      </c>
      <c r="C25" s="124">
        <v>990.3</v>
      </c>
      <c r="D25" s="19">
        <v>857.8</v>
      </c>
      <c r="E25" s="18">
        <f aca="true" t="shared" si="3" ref="E25:E47">D25/C25*100</f>
        <v>86.62021609613248</v>
      </c>
      <c r="F25" s="85">
        <f aca="true" t="shared" si="4" ref="F25:F35">D25-C25</f>
        <v>-132.5</v>
      </c>
      <c r="G25" s="19">
        <v>857.8</v>
      </c>
      <c r="H25" s="151">
        <f t="shared" si="2"/>
        <v>100</v>
      </c>
    </row>
    <row r="26" spans="1:8" ht="25.5" customHeight="1" hidden="1">
      <c r="A26" s="32" t="s">
        <v>36</v>
      </c>
      <c r="B26" s="104" t="s">
        <v>42</v>
      </c>
      <c r="C26" s="124"/>
      <c r="D26" s="19"/>
      <c r="E26" s="18" t="e">
        <f t="shared" si="3"/>
        <v>#DIV/0!</v>
      </c>
      <c r="F26" s="85">
        <f t="shared" si="4"/>
        <v>0</v>
      </c>
      <c r="G26" s="19"/>
      <c r="H26" s="151" t="e">
        <f t="shared" si="2"/>
        <v>#DIV/0!</v>
      </c>
    </row>
    <row r="27" spans="1:8" ht="32.25" customHeight="1" hidden="1" thickBot="1">
      <c r="A27" s="32" t="s">
        <v>111</v>
      </c>
      <c r="B27" s="104" t="s">
        <v>113</v>
      </c>
      <c r="C27" s="124">
        <v>158.5</v>
      </c>
      <c r="D27" s="19">
        <v>156.2</v>
      </c>
      <c r="E27" s="18">
        <f t="shared" si="3"/>
        <v>98.54889589905362</v>
      </c>
      <c r="F27" s="85">
        <f t="shared" si="4"/>
        <v>-2.3000000000000114</v>
      </c>
      <c r="G27" s="19">
        <v>156.2</v>
      </c>
      <c r="H27" s="151">
        <f t="shared" si="2"/>
        <v>100</v>
      </c>
    </row>
    <row r="28" spans="1:8" ht="32.25" customHeight="1" hidden="1" thickBot="1">
      <c r="A28" s="32" t="s">
        <v>112</v>
      </c>
      <c r="B28" s="104" t="s">
        <v>114</v>
      </c>
      <c r="C28" s="124">
        <v>169.5</v>
      </c>
      <c r="D28" s="19">
        <v>152.9</v>
      </c>
      <c r="E28" s="18">
        <f t="shared" si="3"/>
        <v>90.20648967551624</v>
      </c>
      <c r="F28" s="85">
        <f t="shared" si="4"/>
        <v>-16.599999999999994</v>
      </c>
      <c r="G28" s="19">
        <v>152.9</v>
      </c>
      <c r="H28" s="151">
        <f t="shared" si="2"/>
        <v>100</v>
      </c>
    </row>
    <row r="29" spans="1:8" ht="47.25" customHeight="1" hidden="1" thickBot="1">
      <c r="A29" s="32" t="s">
        <v>38</v>
      </c>
      <c r="B29" s="104" t="s">
        <v>81</v>
      </c>
      <c r="C29" s="124">
        <v>40.5</v>
      </c>
      <c r="D29" s="19">
        <v>39</v>
      </c>
      <c r="E29" s="18">
        <f t="shared" si="3"/>
        <v>96.29629629629629</v>
      </c>
      <c r="F29" s="87">
        <f t="shared" si="4"/>
        <v>-1.5</v>
      </c>
      <c r="G29" s="19">
        <v>39</v>
      </c>
      <c r="H29" s="151">
        <f t="shared" si="2"/>
        <v>100</v>
      </c>
    </row>
    <row r="30" spans="1:8" ht="32.25" customHeight="1" hidden="1" thickBot="1">
      <c r="A30" s="32" t="s">
        <v>7</v>
      </c>
      <c r="B30" s="104" t="s">
        <v>61</v>
      </c>
      <c r="C30" s="124">
        <v>57.4</v>
      </c>
      <c r="D30" s="19">
        <v>22.6</v>
      </c>
      <c r="E30" s="18">
        <f t="shared" si="3"/>
        <v>39.372822299651574</v>
      </c>
      <c r="F30" s="85">
        <f t="shared" si="4"/>
        <v>-34.8</v>
      </c>
      <c r="G30" s="19">
        <v>22.6</v>
      </c>
      <c r="H30" s="151">
        <f t="shared" si="2"/>
        <v>100</v>
      </c>
    </row>
    <row r="31" spans="1:8" ht="45.75" customHeight="1" hidden="1" thickBot="1">
      <c r="A31" s="32" t="s">
        <v>108</v>
      </c>
      <c r="B31" s="104" t="s">
        <v>124</v>
      </c>
      <c r="C31" s="124">
        <v>2908.1</v>
      </c>
      <c r="D31" s="19">
        <v>2833.5</v>
      </c>
      <c r="E31" s="18">
        <f t="shared" si="3"/>
        <v>97.43475121213163</v>
      </c>
      <c r="F31" s="85">
        <f t="shared" si="4"/>
        <v>-74.59999999999991</v>
      </c>
      <c r="G31" s="19">
        <v>2833.5</v>
      </c>
      <c r="H31" s="151">
        <f t="shared" si="2"/>
        <v>100</v>
      </c>
    </row>
    <row r="32" spans="1:8" ht="21.75" customHeight="1" hidden="1" thickBot="1">
      <c r="A32" s="28" t="s">
        <v>97</v>
      </c>
      <c r="B32" s="103" t="s">
        <v>8</v>
      </c>
      <c r="C32" s="123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1">
        <f t="shared" si="4"/>
        <v>-724.0999999999999</v>
      </c>
      <c r="G32" s="15">
        <f>G33+G34+G37+G38+G39+G40</f>
        <v>294.3</v>
      </c>
      <c r="H32" s="149">
        <f t="shared" si="2"/>
        <v>100</v>
      </c>
    </row>
    <row r="33" spans="1:8" ht="32.25" customHeight="1" hidden="1" thickBot="1">
      <c r="A33" s="32" t="s">
        <v>134</v>
      </c>
      <c r="B33" s="104" t="s">
        <v>135</v>
      </c>
      <c r="C33" s="124"/>
      <c r="D33" s="19"/>
      <c r="E33" s="18" t="e">
        <f t="shared" si="3"/>
        <v>#DIV/0!</v>
      </c>
      <c r="F33" s="87">
        <f t="shared" si="4"/>
        <v>0</v>
      </c>
      <c r="G33" s="19"/>
      <c r="H33" s="151" t="e">
        <f t="shared" si="2"/>
        <v>#DIV/0!</v>
      </c>
    </row>
    <row r="34" spans="1:8" ht="31.5" customHeight="1" hidden="1" thickBot="1">
      <c r="A34" s="32" t="s">
        <v>30</v>
      </c>
      <c r="B34" s="104" t="s">
        <v>31</v>
      </c>
      <c r="C34" s="124">
        <v>119.8</v>
      </c>
      <c r="D34" s="124">
        <v>64.4</v>
      </c>
      <c r="E34" s="18">
        <f t="shared" si="3"/>
        <v>53.75626043405677</v>
      </c>
      <c r="F34" s="85">
        <f t="shared" si="4"/>
        <v>-55.39999999999999</v>
      </c>
      <c r="G34" s="124">
        <v>64.4</v>
      </c>
      <c r="H34" s="151">
        <f t="shared" si="2"/>
        <v>100</v>
      </c>
    </row>
    <row r="35" spans="1:8" ht="31.5" customHeight="1" hidden="1">
      <c r="A35" s="32" t="s">
        <v>53</v>
      </c>
      <c r="B35" s="104" t="s">
        <v>49</v>
      </c>
      <c r="C35" s="125"/>
      <c r="D35" s="17"/>
      <c r="E35" s="18" t="e">
        <f t="shared" si="3"/>
        <v>#DIV/0!</v>
      </c>
      <c r="F35" s="85">
        <f t="shared" si="4"/>
        <v>0</v>
      </c>
      <c r="G35" s="17"/>
      <c r="H35" s="151" t="e">
        <f t="shared" si="2"/>
        <v>#DIV/0!</v>
      </c>
    </row>
    <row r="36" spans="1:8" ht="30.75" customHeight="1" hidden="1" thickBot="1">
      <c r="A36" s="32" t="s">
        <v>146</v>
      </c>
      <c r="B36" s="104" t="s">
        <v>147</v>
      </c>
      <c r="C36" s="125"/>
      <c r="D36" s="17"/>
      <c r="E36" s="18" t="e">
        <f t="shared" si="3"/>
        <v>#DIV/0!</v>
      </c>
      <c r="F36" s="85"/>
      <c r="G36" s="17"/>
      <c r="H36" s="151" t="e">
        <f t="shared" si="2"/>
        <v>#DIV/0!</v>
      </c>
    </row>
    <row r="37" spans="1:8" ht="16.5" customHeight="1" hidden="1" thickBot="1">
      <c r="A37" s="32" t="s">
        <v>43</v>
      </c>
      <c r="B37" s="104" t="s">
        <v>55</v>
      </c>
      <c r="C37" s="124"/>
      <c r="D37" s="19"/>
      <c r="E37" s="18" t="e">
        <f t="shared" si="3"/>
        <v>#DIV/0!</v>
      </c>
      <c r="F37" s="87">
        <f aca="true" t="shared" si="5" ref="F37:F57">D37-C37</f>
        <v>0</v>
      </c>
      <c r="G37" s="19"/>
      <c r="H37" s="151" t="e">
        <f t="shared" si="2"/>
        <v>#DIV/0!</v>
      </c>
    </row>
    <row r="38" spans="1:8" ht="30.75" customHeight="1" hidden="1" thickBot="1">
      <c r="A38" s="32" t="s">
        <v>54</v>
      </c>
      <c r="B38" s="104" t="s">
        <v>56</v>
      </c>
      <c r="C38" s="125">
        <v>44.7</v>
      </c>
      <c r="D38" s="19"/>
      <c r="E38" s="18">
        <f t="shared" si="3"/>
        <v>0</v>
      </c>
      <c r="F38" s="85">
        <f t="shared" si="5"/>
        <v>-44.7</v>
      </c>
      <c r="G38" s="19"/>
      <c r="H38" s="151" t="e">
        <f aca="true" t="shared" si="6" ref="H38:H69">D38/G38*100</f>
        <v>#DIV/0!</v>
      </c>
    </row>
    <row r="39" spans="1:8" ht="15" customHeight="1" hidden="1" thickBot="1">
      <c r="A39" s="32" t="s">
        <v>87</v>
      </c>
      <c r="B39" s="104" t="s">
        <v>68</v>
      </c>
      <c r="C39" s="124">
        <v>853.9</v>
      </c>
      <c r="D39" s="19">
        <v>229.9</v>
      </c>
      <c r="E39" s="18">
        <f t="shared" si="3"/>
        <v>26.923527345122384</v>
      </c>
      <c r="F39" s="85">
        <f t="shared" si="5"/>
        <v>-624</v>
      </c>
      <c r="G39" s="19">
        <v>229.9</v>
      </c>
      <c r="H39" s="151">
        <f t="shared" si="6"/>
        <v>100</v>
      </c>
    </row>
    <row r="40" spans="1:8" ht="96.75" customHeight="1" hidden="1" thickBot="1">
      <c r="A40" s="32" t="s">
        <v>127</v>
      </c>
      <c r="B40" s="104" t="s">
        <v>144</v>
      </c>
      <c r="C40" s="124"/>
      <c r="D40" s="19"/>
      <c r="E40" s="18" t="e">
        <f t="shared" si="3"/>
        <v>#DIV/0!</v>
      </c>
      <c r="F40" s="85">
        <f t="shared" si="5"/>
        <v>0</v>
      </c>
      <c r="G40" s="19"/>
      <c r="H40" s="151" t="e">
        <f t="shared" si="6"/>
        <v>#DIV/0!</v>
      </c>
    </row>
    <row r="41" spans="1:8" ht="32.25" customHeight="1" hidden="1" thickBot="1">
      <c r="A41" s="28" t="s">
        <v>98</v>
      </c>
      <c r="B41" s="107" t="s">
        <v>90</v>
      </c>
      <c r="C41" s="123">
        <f>SUM(C42:C44)</f>
        <v>4758.8</v>
      </c>
      <c r="D41" s="15">
        <f>SUM(D42:D44)</f>
        <v>3539.2</v>
      </c>
      <c r="E41" s="16">
        <f t="shared" si="3"/>
        <v>74.37169034210305</v>
      </c>
      <c r="F41" s="51">
        <f t="shared" si="5"/>
        <v>-1219.6000000000004</v>
      </c>
      <c r="G41" s="15">
        <f>SUM(G42:G44)</f>
        <v>3539.2</v>
      </c>
      <c r="H41" s="149">
        <f t="shared" si="6"/>
        <v>100</v>
      </c>
    </row>
    <row r="42" spans="1:8" ht="15" customHeight="1" hidden="1" thickBot="1">
      <c r="A42" s="32" t="s">
        <v>10</v>
      </c>
      <c r="B42" s="104" t="s">
        <v>9</v>
      </c>
      <c r="C42" s="124">
        <v>4266.6</v>
      </c>
      <c r="D42" s="17">
        <v>3284.7</v>
      </c>
      <c r="E42" s="18">
        <f t="shared" si="3"/>
        <v>76.9863591618619</v>
      </c>
      <c r="F42" s="85">
        <f t="shared" si="5"/>
        <v>-981.9000000000005</v>
      </c>
      <c r="G42" s="17">
        <v>3284.7</v>
      </c>
      <c r="H42" s="151">
        <f t="shared" si="6"/>
        <v>100</v>
      </c>
    </row>
    <row r="43" spans="1:8" ht="15.75" customHeight="1" hidden="1" thickBot="1">
      <c r="A43" s="33"/>
      <c r="B43" s="104" t="s">
        <v>11</v>
      </c>
      <c r="C43" s="124">
        <v>492.2</v>
      </c>
      <c r="D43" s="19">
        <v>254.5</v>
      </c>
      <c r="E43" s="18">
        <f t="shared" si="3"/>
        <v>51.7066233238521</v>
      </c>
      <c r="F43" s="85">
        <f t="shared" si="5"/>
        <v>-237.7</v>
      </c>
      <c r="G43" s="19">
        <v>254.5</v>
      </c>
      <c r="H43" s="151">
        <f t="shared" si="6"/>
        <v>100</v>
      </c>
    </row>
    <row r="44" spans="1:8" s="3" customFormat="1" ht="14.25" customHeight="1" hidden="1">
      <c r="A44" s="32" t="s">
        <v>10</v>
      </c>
      <c r="B44" s="104" t="s">
        <v>99</v>
      </c>
      <c r="C44" s="124"/>
      <c r="D44" s="19"/>
      <c r="E44" s="18" t="e">
        <f t="shared" si="3"/>
        <v>#DIV/0!</v>
      </c>
      <c r="F44" s="85">
        <f t="shared" si="5"/>
        <v>0</v>
      </c>
      <c r="G44" s="19"/>
      <c r="H44" s="149" t="e">
        <f t="shared" si="6"/>
        <v>#DIV/0!</v>
      </c>
    </row>
    <row r="45" spans="1:8" ht="15" customHeight="1" hidden="1" thickBot="1">
      <c r="A45" s="28" t="s">
        <v>13</v>
      </c>
      <c r="B45" s="103" t="s">
        <v>12</v>
      </c>
      <c r="C45" s="123">
        <f>C46+C47+C48</f>
        <v>180</v>
      </c>
      <c r="D45" s="15">
        <f>D46+D47+D48</f>
        <v>83.7</v>
      </c>
      <c r="E45" s="22">
        <f t="shared" si="3"/>
        <v>46.5</v>
      </c>
      <c r="F45" s="51">
        <f t="shared" si="5"/>
        <v>-96.3</v>
      </c>
      <c r="G45" s="15">
        <f>G46+G47+G48</f>
        <v>83.7</v>
      </c>
      <c r="H45" s="149">
        <f t="shared" si="6"/>
        <v>100</v>
      </c>
    </row>
    <row r="46" spans="1:8" ht="17.25" customHeight="1" hidden="1" thickBot="1">
      <c r="A46" s="34" t="s">
        <v>63</v>
      </c>
      <c r="B46" s="108" t="s">
        <v>82</v>
      </c>
      <c r="C46" s="127"/>
      <c r="D46" s="20"/>
      <c r="E46" s="18" t="e">
        <f t="shared" si="3"/>
        <v>#DIV/0!</v>
      </c>
      <c r="F46" s="54">
        <f t="shared" si="5"/>
        <v>0</v>
      </c>
      <c r="G46" s="20"/>
      <c r="H46" s="151" t="e">
        <f t="shared" si="6"/>
        <v>#DIV/0!</v>
      </c>
    </row>
    <row r="47" spans="1:8" s="3" customFormat="1" ht="20.25" customHeight="1" hidden="1" thickBot="1">
      <c r="A47" s="32" t="s">
        <v>64</v>
      </c>
      <c r="B47" s="104" t="s">
        <v>27</v>
      </c>
      <c r="C47" s="124">
        <v>180</v>
      </c>
      <c r="D47" s="19">
        <v>83.7</v>
      </c>
      <c r="E47" s="18">
        <f t="shared" si="3"/>
        <v>46.5</v>
      </c>
      <c r="F47" s="85">
        <f t="shared" si="5"/>
        <v>-96.3</v>
      </c>
      <c r="G47" s="19">
        <v>83.7</v>
      </c>
      <c r="H47" s="151">
        <f t="shared" si="6"/>
        <v>100</v>
      </c>
    </row>
    <row r="48" spans="1:8" s="3" customFormat="1" ht="15.75" customHeight="1" hidden="1">
      <c r="A48" s="32"/>
      <c r="B48" s="104" t="s">
        <v>14</v>
      </c>
      <c r="C48" s="125"/>
      <c r="D48" s="17"/>
      <c r="E48" s="21">
        <f>ROUND(IF(D48=0,0,D48/C48),3)</f>
        <v>0</v>
      </c>
      <c r="F48" s="85">
        <f t="shared" si="5"/>
        <v>0</v>
      </c>
      <c r="G48" s="17"/>
      <c r="H48" s="149" t="e">
        <f t="shared" si="6"/>
        <v>#DIV/0!</v>
      </c>
    </row>
    <row r="49" spans="1:8" s="3" customFormat="1" ht="14.25" customHeight="1" hidden="1" thickBot="1">
      <c r="A49" s="28" t="s">
        <v>16</v>
      </c>
      <c r="B49" s="103" t="s">
        <v>15</v>
      </c>
      <c r="C49" s="123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49">
        <f t="shared" si="6"/>
        <v>100</v>
      </c>
    </row>
    <row r="50" spans="1:8" ht="49.5" customHeight="1" hidden="1" thickBot="1">
      <c r="A50" s="32"/>
      <c r="B50" s="104" t="s">
        <v>91</v>
      </c>
      <c r="C50" s="124">
        <f>C49-C51</f>
        <v>3768.2999999999997</v>
      </c>
      <c r="D50" s="124">
        <f>D49-D51</f>
        <v>2283.6</v>
      </c>
      <c r="E50" s="18">
        <f t="shared" si="7"/>
        <v>60.600270679086066</v>
      </c>
      <c r="F50" s="85">
        <f t="shared" si="5"/>
        <v>-1484.6999999999998</v>
      </c>
      <c r="G50" s="124">
        <f>G49-G51</f>
        <v>2283.6</v>
      </c>
      <c r="H50" s="151">
        <f t="shared" si="6"/>
        <v>100</v>
      </c>
    </row>
    <row r="51" spans="1:8" s="3" customFormat="1" ht="30.75" customHeight="1" hidden="1" thickBot="1">
      <c r="A51" s="32"/>
      <c r="B51" s="104" t="s">
        <v>92</v>
      </c>
      <c r="C51" s="128">
        <v>646.4</v>
      </c>
      <c r="D51" s="88">
        <v>470.3</v>
      </c>
      <c r="E51" s="18">
        <f t="shared" si="7"/>
        <v>72.75680693069307</v>
      </c>
      <c r="F51" s="85">
        <f t="shared" si="5"/>
        <v>-176.09999999999997</v>
      </c>
      <c r="G51" s="88">
        <v>470.3</v>
      </c>
      <c r="H51" s="151">
        <f t="shared" si="6"/>
        <v>100</v>
      </c>
    </row>
    <row r="52" spans="1:8" s="3" customFormat="1" ht="57.75" customHeight="1" hidden="1">
      <c r="A52" s="35" t="s">
        <v>45</v>
      </c>
      <c r="B52" s="109" t="s">
        <v>46</v>
      </c>
      <c r="C52" s="129"/>
      <c r="D52" s="89"/>
      <c r="E52" s="22" t="e">
        <f t="shared" si="7"/>
        <v>#DIV/0!</v>
      </c>
      <c r="F52" s="90">
        <f t="shared" si="5"/>
        <v>0</v>
      </c>
      <c r="G52" s="89"/>
      <c r="H52" s="149" t="e">
        <f t="shared" si="6"/>
        <v>#DIV/0!</v>
      </c>
    </row>
    <row r="53" spans="1:8" s="10" customFormat="1" ht="20.25" customHeight="1" hidden="1" thickBot="1">
      <c r="A53" s="28" t="s">
        <v>47</v>
      </c>
      <c r="B53" s="103" t="s">
        <v>69</v>
      </c>
      <c r="C53" s="123"/>
      <c r="D53" s="15"/>
      <c r="E53" s="16" t="e">
        <f t="shared" si="7"/>
        <v>#DIV/0!</v>
      </c>
      <c r="F53" s="51">
        <f t="shared" si="5"/>
        <v>0</v>
      </c>
      <c r="G53" s="15"/>
      <c r="H53" s="149" t="e">
        <f t="shared" si="6"/>
        <v>#DIV/0!</v>
      </c>
    </row>
    <row r="54" spans="1:8" ht="23.25" customHeight="1" hidden="1" thickBot="1">
      <c r="A54" s="28" t="s">
        <v>17</v>
      </c>
      <c r="B54" s="110" t="s">
        <v>117</v>
      </c>
      <c r="C54" s="123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49">
        <f t="shared" si="6"/>
        <v>100</v>
      </c>
    </row>
    <row r="55" spans="1:8" s="3" customFormat="1" ht="32.25" customHeight="1" hidden="1" thickBot="1">
      <c r="A55" s="32" t="s">
        <v>22</v>
      </c>
      <c r="B55" s="104" t="s">
        <v>96</v>
      </c>
      <c r="C55" s="124">
        <v>231.4</v>
      </c>
      <c r="D55" s="19">
        <v>36.5</v>
      </c>
      <c r="E55" s="18">
        <f t="shared" si="7"/>
        <v>15.773552290406222</v>
      </c>
      <c r="F55" s="85">
        <f t="shared" si="5"/>
        <v>-194.9</v>
      </c>
      <c r="G55" s="19">
        <v>36.5</v>
      </c>
      <c r="H55" s="151">
        <f t="shared" si="6"/>
        <v>100</v>
      </c>
    </row>
    <row r="56" spans="1:8" s="3" customFormat="1" ht="36" customHeight="1" hidden="1" thickBot="1">
      <c r="A56" s="32" t="s">
        <v>115</v>
      </c>
      <c r="B56" s="104" t="s">
        <v>116</v>
      </c>
      <c r="C56" s="124">
        <v>62.5</v>
      </c>
      <c r="D56" s="19">
        <v>30.8</v>
      </c>
      <c r="E56" s="18">
        <f t="shared" si="7"/>
        <v>49.28</v>
      </c>
      <c r="F56" s="85">
        <f t="shared" si="5"/>
        <v>-31.7</v>
      </c>
      <c r="G56" s="19">
        <v>30.8</v>
      </c>
      <c r="H56" s="151">
        <f t="shared" si="6"/>
        <v>100</v>
      </c>
    </row>
    <row r="57" spans="1:8" s="3" customFormat="1" ht="30.75" customHeight="1" hidden="1" thickBot="1">
      <c r="A57" s="32" t="s">
        <v>23</v>
      </c>
      <c r="B57" s="77" t="s">
        <v>57</v>
      </c>
      <c r="C57" s="124">
        <v>1881</v>
      </c>
      <c r="D57" s="19">
        <v>1163.8</v>
      </c>
      <c r="E57" s="18">
        <f t="shared" si="7"/>
        <v>61.87134502923976</v>
      </c>
      <c r="F57" s="85">
        <f t="shared" si="5"/>
        <v>-717.2</v>
      </c>
      <c r="G57" s="19">
        <v>1163.8</v>
      </c>
      <c r="H57" s="151">
        <f t="shared" si="6"/>
        <v>100</v>
      </c>
    </row>
    <row r="58" spans="1:8" s="3" customFormat="1" ht="29.25" customHeight="1" hidden="1" thickBot="1">
      <c r="A58" s="32" t="s">
        <v>25</v>
      </c>
      <c r="B58" s="77" t="s">
        <v>145</v>
      </c>
      <c r="C58" s="124"/>
      <c r="D58" s="19"/>
      <c r="E58" s="18"/>
      <c r="F58" s="85"/>
      <c r="G58" s="19"/>
      <c r="H58" s="151" t="e">
        <f t="shared" si="6"/>
        <v>#DIV/0!</v>
      </c>
    </row>
    <row r="59" spans="1:8" s="3" customFormat="1" ht="31.5" customHeight="1" hidden="1" thickBot="1">
      <c r="A59" s="32" t="s">
        <v>44</v>
      </c>
      <c r="B59" s="78" t="s">
        <v>136</v>
      </c>
      <c r="C59" s="124"/>
      <c r="D59" s="19"/>
      <c r="E59" s="158" t="e">
        <f>D59/C59*100</f>
        <v>#DIV/0!</v>
      </c>
      <c r="F59" s="85">
        <f>D59-C59</f>
        <v>0</v>
      </c>
      <c r="G59" s="19"/>
      <c r="H59" s="151" t="e">
        <f t="shared" si="6"/>
        <v>#DIV/0!</v>
      </c>
    </row>
    <row r="60" spans="1:8" s="3" customFormat="1" ht="2.25" customHeight="1" hidden="1" thickBot="1">
      <c r="A60" s="73" t="s">
        <v>137</v>
      </c>
      <c r="B60" s="111" t="s">
        <v>138</v>
      </c>
      <c r="C60" s="130"/>
      <c r="D60" s="72"/>
      <c r="E60" s="22"/>
      <c r="F60" s="91"/>
      <c r="G60" s="72"/>
      <c r="H60" s="149" t="e">
        <f t="shared" si="6"/>
        <v>#DIV/0!</v>
      </c>
    </row>
    <row r="61" spans="1:8" s="3" customFormat="1" ht="65.25" customHeight="1" hidden="1" thickBot="1">
      <c r="A61" s="62" t="s">
        <v>132</v>
      </c>
      <c r="B61" s="112" t="s">
        <v>133</v>
      </c>
      <c r="C61" s="131"/>
      <c r="D61" s="63"/>
      <c r="E61" s="64" t="e">
        <f aca="true" t="shared" si="8" ref="E61:E72">D61/C61*100</f>
        <v>#DIV/0!</v>
      </c>
      <c r="F61" s="92">
        <f aca="true" t="shared" si="9" ref="F61:F72">D61-C61</f>
        <v>0</v>
      </c>
      <c r="G61" s="63"/>
      <c r="H61" s="149" t="e">
        <f t="shared" si="6"/>
        <v>#DIV/0!</v>
      </c>
    </row>
    <row r="62" spans="1:8" s="3" customFormat="1" ht="15.75" customHeight="1" hidden="1" thickBot="1">
      <c r="A62" s="28" t="s">
        <v>59</v>
      </c>
      <c r="B62" s="103" t="s">
        <v>77</v>
      </c>
      <c r="C62" s="123">
        <v>381.5</v>
      </c>
      <c r="D62" s="65"/>
      <c r="E62" s="16">
        <f t="shared" si="8"/>
        <v>0</v>
      </c>
      <c r="F62" s="16">
        <f t="shared" si="9"/>
        <v>-381.5</v>
      </c>
      <c r="G62" s="65"/>
      <c r="H62" s="149" t="e">
        <f t="shared" si="6"/>
        <v>#DIV/0!</v>
      </c>
    </row>
    <row r="63" spans="1:14" s="9" customFormat="1" ht="17.25" customHeight="1" hidden="1" thickBot="1">
      <c r="A63" s="28" t="s">
        <v>29</v>
      </c>
      <c r="B63" s="110" t="s">
        <v>28</v>
      </c>
      <c r="C63" s="123">
        <v>342.3</v>
      </c>
      <c r="D63" s="15">
        <v>170</v>
      </c>
      <c r="E63" s="16">
        <f t="shared" si="8"/>
        <v>49.66403739409874</v>
      </c>
      <c r="F63" s="51">
        <f t="shared" si="9"/>
        <v>-172.3</v>
      </c>
      <c r="G63" s="15">
        <v>170</v>
      </c>
      <c r="H63" s="149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41</v>
      </c>
      <c r="B64" s="103" t="s">
        <v>70</v>
      </c>
      <c r="C64" s="123"/>
      <c r="D64" s="93"/>
      <c r="E64" s="16" t="e">
        <f t="shared" si="8"/>
        <v>#DIV/0!</v>
      </c>
      <c r="F64" s="51">
        <f t="shared" si="9"/>
        <v>0</v>
      </c>
      <c r="G64" s="93"/>
      <c r="H64" s="149" t="e">
        <f t="shared" si="6"/>
        <v>#DIV/0!</v>
      </c>
    </row>
    <row r="65" spans="1:8" s="3" customFormat="1" ht="19.5" customHeight="1" hidden="1" thickBot="1">
      <c r="A65" s="28" t="s">
        <v>32</v>
      </c>
      <c r="B65" s="103" t="s">
        <v>71</v>
      </c>
      <c r="C65" s="123">
        <v>244.4</v>
      </c>
      <c r="D65" s="15">
        <v>240.6</v>
      </c>
      <c r="E65" s="16">
        <f t="shared" si="8"/>
        <v>98.44517184942715</v>
      </c>
      <c r="F65" s="51">
        <f t="shared" si="9"/>
        <v>-3.8000000000000114</v>
      </c>
      <c r="G65" s="15">
        <v>240.6</v>
      </c>
      <c r="H65" s="149">
        <f t="shared" si="6"/>
        <v>100</v>
      </c>
    </row>
    <row r="66" spans="1:8" s="3" customFormat="1" ht="14.25" customHeight="1" hidden="1">
      <c r="A66" s="28"/>
      <c r="B66" s="113" t="s">
        <v>40</v>
      </c>
      <c r="C66" s="123"/>
      <c r="D66" s="15"/>
      <c r="E66" s="16" t="e">
        <f t="shared" si="8"/>
        <v>#DIV/0!</v>
      </c>
      <c r="F66" s="51">
        <f t="shared" si="9"/>
        <v>0</v>
      </c>
      <c r="G66" s="15"/>
      <c r="H66" s="149" t="e">
        <f t="shared" si="6"/>
        <v>#DIV/0!</v>
      </c>
    </row>
    <row r="67" spans="1:8" s="3" customFormat="1" ht="16.5" customHeight="1" hidden="1" thickBot="1">
      <c r="A67" s="28" t="s">
        <v>48</v>
      </c>
      <c r="B67" s="102" t="s">
        <v>72</v>
      </c>
      <c r="C67" s="123">
        <v>23.4</v>
      </c>
      <c r="D67" s="15">
        <v>14.6</v>
      </c>
      <c r="E67" s="16">
        <f t="shared" si="8"/>
        <v>62.39316239316239</v>
      </c>
      <c r="F67" s="51">
        <f t="shared" si="9"/>
        <v>-8.799999999999999</v>
      </c>
      <c r="G67" s="15">
        <v>14.6</v>
      </c>
      <c r="H67" s="149">
        <f t="shared" si="6"/>
        <v>100</v>
      </c>
    </row>
    <row r="68" spans="1:8" ht="47.25" customHeight="1" hidden="1">
      <c r="A68" s="42" t="s">
        <v>33</v>
      </c>
      <c r="B68" s="114" t="s">
        <v>73</v>
      </c>
      <c r="C68" s="132"/>
      <c r="D68" s="15"/>
      <c r="E68" s="16" t="e">
        <f t="shared" si="8"/>
        <v>#DIV/0!</v>
      </c>
      <c r="F68" s="51">
        <f t="shared" si="9"/>
        <v>0</v>
      </c>
      <c r="G68" s="15"/>
      <c r="H68" s="149" t="e">
        <f t="shared" si="6"/>
        <v>#DIV/0!</v>
      </c>
    </row>
    <row r="69" spans="1:8" ht="47.25" customHeight="1" hidden="1">
      <c r="A69" s="52" t="s">
        <v>118</v>
      </c>
      <c r="B69" s="115" t="s">
        <v>119</v>
      </c>
      <c r="C69" s="123"/>
      <c r="D69" s="15"/>
      <c r="E69" s="16" t="e">
        <f t="shared" si="8"/>
        <v>#DIV/0!</v>
      </c>
      <c r="F69" s="51">
        <f t="shared" si="9"/>
        <v>0</v>
      </c>
      <c r="G69" s="15"/>
      <c r="H69" s="149" t="e">
        <f t="shared" si="6"/>
        <v>#DIV/0!</v>
      </c>
    </row>
    <row r="70" spans="1:8" ht="48" customHeight="1" hidden="1" thickBot="1">
      <c r="A70" s="52" t="s">
        <v>41</v>
      </c>
      <c r="B70" s="103" t="s">
        <v>70</v>
      </c>
      <c r="C70" s="133"/>
      <c r="D70" s="15"/>
      <c r="E70" s="16" t="e">
        <f t="shared" si="8"/>
        <v>#DIV/0!</v>
      </c>
      <c r="F70" s="51">
        <f t="shared" si="9"/>
        <v>0</v>
      </c>
      <c r="G70" s="15"/>
      <c r="H70" s="149" t="e">
        <f>D70/G70*100</f>
        <v>#DIV/0!</v>
      </c>
    </row>
    <row r="71" spans="1:9" ht="30" customHeight="1" hidden="1" thickBot="1">
      <c r="A71" s="67" t="s">
        <v>76</v>
      </c>
      <c r="B71" s="116" t="s">
        <v>74</v>
      </c>
      <c r="C71" s="82">
        <f>C70+C67+C65+C63+C62+C61+C54+C53+C49+C45+C41+C32+C11+C7+C6+C4</f>
        <v>127761.20000000001</v>
      </c>
      <c r="D71" s="94">
        <f>D70+D67+D65+D63+D62+D61+D54+D53+D49+D45+D41+D32+D11+D7+D6+D4</f>
        <v>106869.00000000001</v>
      </c>
      <c r="E71" s="95">
        <f t="shared" si="8"/>
        <v>83.64746104451118</v>
      </c>
      <c r="F71" s="96">
        <f t="shared" si="9"/>
        <v>-20892.199999999997</v>
      </c>
      <c r="G71" s="94">
        <f>G70+G67+G65+G63+G62+G61+G54+G53+G49+G45+G41+G32+G11+G7+G6+G4</f>
        <v>106869.00000000001</v>
      </c>
      <c r="H71" s="152">
        <f>D71/G71*100</f>
        <v>100</v>
      </c>
      <c r="I71" s="53"/>
    </row>
    <row r="72" spans="1:8" ht="0.75" customHeight="1" thickBot="1">
      <c r="A72" s="68" t="s">
        <v>50</v>
      </c>
      <c r="B72" s="230" t="s">
        <v>105</v>
      </c>
      <c r="C72" s="134"/>
      <c r="D72" s="69"/>
      <c r="E72" s="54" t="e">
        <f t="shared" si="8"/>
        <v>#DIV/0!</v>
      </c>
      <c r="F72" s="57">
        <f t="shared" si="9"/>
        <v>0</v>
      </c>
      <c r="G72" s="69"/>
      <c r="H72" s="150" t="e">
        <f>D72/G72*100</f>
        <v>#DIV/0!</v>
      </c>
    </row>
    <row r="73" spans="1:8" s="5" customFormat="1" ht="25.5" customHeight="1" thickBot="1">
      <c r="A73" s="81" t="s">
        <v>84</v>
      </c>
      <c r="B73" s="231"/>
      <c r="C73" s="213"/>
      <c r="D73" s="84"/>
      <c r="E73" s="84"/>
      <c r="F73" s="84"/>
      <c r="G73" s="84"/>
      <c r="H73" s="150"/>
    </row>
    <row r="74" spans="1:8" ht="99" customHeight="1" hidden="1" thickBot="1">
      <c r="A74" s="194" t="s">
        <v>79</v>
      </c>
      <c r="B74" s="232" t="s">
        <v>58</v>
      </c>
      <c r="C74" s="214" t="s">
        <v>155</v>
      </c>
      <c r="D74" s="83" t="s">
        <v>153</v>
      </c>
      <c r="E74" s="83" t="s">
        <v>107</v>
      </c>
      <c r="F74" s="83" t="s">
        <v>1</v>
      </c>
      <c r="G74" s="83" t="s">
        <v>153</v>
      </c>
      <c r="H74" s="142" t="s">
        <v>154</v>
      </c>
    </row>
    <row r="75" spans="1:8" s="6" customFormat="1" ht="32.25" customHeight="1" thickBot="1">
      <c r="A75" s="195"/>
      <c r="B75" s="233" t="s">
        <v>83</v>
      </c>
      <c r="C75" s="175">
        <v>28565.167</v>
      </c>
      <c r="D75" s="182">
        <v>7067.911</v>
      </c>
      <c r="E75" s="16">
        <f>D75/C75*100</f>
        <v>24.74311107650797</v>
      </c>
      <c r="F75" s="16">
        <f aca="true" t="shared" si="10" ref="F75:F88">D75-C75</f>
        <v>-21497.256</v>
      </c>
      <c r="G75" s="182">
        <v>6485.519</v>
      </c>
      <c r="H75" s="149">
        <f aca="true" t="shared" si="11" ref="H75:H121">D75/G75*100</f>
        <v>108.97988272025722</v>
      </c>
    </row>
    <row r="76" spans="1:8" s="6" customFormat="1" ht="31.5" customHeight="1" hidden="1">
      <c r="A76" s="196"/>
      <c r="B76" s="234" t="s">
        <v>142</v>
      </c>
      <c r="C76" s="215">
        <f>SUM(C77:C79)</f>
        <v>0</v>
      </c>
      <c r="D76" s="48"/>
      <c r="E76" s="54" t="e">
        <f aca="true" t="shared" si="12" ref="E76:E84">D76/C76*100</f>
        <v>#DIV/0!</v>
      </c>
      <c r="F76" s="54">
        <f t="shared" si="10"/>
        <v>0</v>
      </c>
      <c r="G76" s="48"/>
      <c r="H76" s="150" t="e">
        <f t="shared" si="11"/>
        <v>#DIV/0!</v>
      </c>
    </row>
    <row r="77" spans="1:8" s="6" customFormat="1" ht="94.5" customHeight="1" hidden="1" thickBot="1">
      <c r="A77" s="197">
        <v>90203</v>
      </c>
      <c r="B77" s="235" t="s">
        <v>157</v>
      </c>
      <c r="C77" s="175"/>
      <c r="D77" s="182"/>
      <c r="E77" s="16" t="e">
        <f t="shared" si="12"/>
        <v>#DIV/0!</v>
      </c>
      <c r="F77" s="16">
        <f t="shared" si="10"/>
        <v>0</v>
      </c>
      <c r="G77" s="182"/>
      <c r="H77" s="149" t="e">
        <f t="shared" si="11"/>
        <v>#DIV/0!</v>
      </c>
    </row>
    <row r="78" spans="1:8" s="6" customFormat="1" ht="63.75" customHeight="1" hidden="1" thickBot="1">
      <c r="A78" s="197">
        <v>100602</v>
      </c>
      <c r="B78" s="235" t="s">
        <v>158</v>
      </c>
      <c r="C78" s="175"/>
      <c r="D78" s="182"/>
      <c r="E78" s="16" t="e">
        <f t="shared" si="12"/>
        <v>#DIV/0!</v>
      </c>
      <c r="F78" s="16">
        <f t="shared" si="10"/>
        <v>0</v>
      </c>
      <c r="G78" s="182"/>
      <c r="H78" s="149" t="e">
        <f t="shared" si="11"/>
        <v>#DIV/0!</v>
      </c>
    </row>
    <row r="79" spans="1:8" s="6" customFormat="1" ht="18" customHeight="1" hidden="1" thickBot="1">
      <c r="A79" s="198">
        <v>250380</v>
      </c>
      <c r="B79" s="235" t="s">
        <v>161</v>
      </c>
      <c r="C79" s="175"/>
      <c r="D79" s="162"/>
      <c r="E79" s="16" t="e">
        <f t="shared" si="12"/>
        <v>#DIV/0!</v>
      </c>
      <c r="F79" s="51">
        <f t="shared" si="10"/>
        <v>0</v>
      </c>
      <c r="G79" s="162"/>
      <c r="H79" s="149" t="e">
        <f t="shared" si="11"/>
        <v>#DIV/0!</v>
      </c>
    </row>
    <row r="80" spans="1:8" s="6" customFormat="1" ht="32.25" thickBot="1">
      <c r="A80" s="199"/>
      <c r="B80" s="236" t="s">
        <v>141</v>
      </c>
      <c r="C80" s="216">
        <f>C81+C84+C91+C94+C98+C110+C116+C119+C133</f>
        <v>166059.90000000002</v>
      </c>
      <c r="D80" s="216">
        <f>D81+D84+D91+D94+D98+D110+D116+D119+D133</f>
        <v>6752.421</v>
      </c>
      <c r="E80" s="16">
        <f t="shared" si="12"/>
        <v>4.066256212366742</v>
      </c>
      <c r="F80" s="16">
        <f t="shared" si="10"/>
        <v>-159307.47900000002</v>
      </c>
      <c r="G80" s="216">
        <f>G81+G84+G91+G94+G98+G110+G116+G119+G133</f>
        <v>228.752</v>
      </c>
      <c r="H80" s="149">
        <f t="shared" si="11"/>
        <v>2951.852224242848</v>
      </c>
    </row>
    <row r="81" spans="1:8" s="6" customFormat="1" ht="24.75" customHeight="1" thickBot="1">
      <c r="A81" s="27" t="s">
        <v>217</v>
      </c>
      <c r="B81" s="101" t="s">
        <v>216</v>
      </c>
      <c r="C81" s="162">
        <f>C82+C83</f>
        <v>456.875</v>
      </c>
      <c r="D81" s="163">
        <f>D82+D83</f>
        <v>0</v>
      </c>
      <c r="E81" s="16">
        <f t="shared" si="12"/>
        <v>0</v>
      </c>
      <c r="F81" s="16">
        <f t="shared" si="10"/>
        <v>-456.875</v>
      </c>
      <c r="G81" s="163">
        <f>G82+G83</f>
        <v>0</v>
      </c>
      <c r="H81" s="149" t="e">
        <f t="shared" si="11"/>
        <v>#DIV/0!</v>
      </c>
    </row>
    <row r="82" spans="1:8" s="297" customFormat="1" ht="68.25" customHeight="1" thickBot="1">
      <c r="A82" s="300" t="s">
        <v>334</v>
      </c>
      <c r="B82" s="301" t="s">
        <v>336</v>
      </c>
      <c r="C82" s="298">
        <v>445.038</v>
      </c>
      <c r="D82" s="299"/>
      <c r="E82" s="256">
        <f t="shared" si="12"/>
        <v>0</v>
      </c>
      <c r="F82" s="266"/>
      <c r="G82" s="296"/>
      <c r="H82" s="190" t="e">
        <f t="shared" si="11"/>
        <v>#DIV/0!</v>
      </c>
    </row>
    <row r="83" spans="1:8" s="297" customFormat="1" ht="63.75" thickBot="1">
      <c r="A83" s="300" t="s">
        <v>335</v>
      </c>
      <c r="B83" s="301" t="s">
        <v>337</v>
      </c>
      <c r="C83" s="191">
        <v>11.837</v>
      </c>
      <c r="D83" s="298"/>
      <c r="E83" s="256">
        <f t="shared" si="12"/>
        <v>0</v>
      </c>
      <c r="F83" s="266"/>
      <c r="G83" s="296"/>
      <c r="H83" s="190" t="e">
        <f t="shared" si="11"/>
        <v>#DIV/0!</v>
      </c>
    </row>
    <row r="84" spans="1:8" s="6" customFormat="1" ht="16.5" thickBot="1">
      <c r="A84" s="200" t="s">
        <v>168</v>
      </c>
      <c r="B84" s="237" t="s">
        <v>128</v>
      </c>
      <c r="C84" s="175">
        <f>SUM(C85:C90)</f>
        <v>24321.082000000002</v>
      </c>
      <c r="D84" s="161">
        <f>SUM(D85:D90)</f>
        <v>744.585</v>
      </c>
      <c r="E84" s="16">
        <f t="shared" si="12"/>
        <v>3.0614797483105396</v>
      </c>
      <c r="F84" s="16">
        <f t="shared" si="10"/>
        <v>-23576.497000000003</v>
      </c>
      <c r="G84" s="161">
        <f>SUM(G85:G90)</f>
        <v>0</v>
      </c>
      <c r="H84" s="149" t="e">
        <f t="shared" si="11"/>
        <v>#DIV/0!</v>
      </c>
    </row>
    <row r="85" spans="1:8" s="6" customFormat="1" ht="21" customHeight="1" thickBot="1">
      <c r="A85" s="201" t="s">
        <v>193</v>
      </c>
      <c r="B85" s="238" t="s">
        <v>194</v>
      </c>
      <c r="C85" s="217">
        <v>13077.929</v>
      </c>
      <c r="D85" s="140">
        <v>614.763</v>
      </c>
      <c r="E85" s="97">
        <f aca="true" t="shared" si="13" ref="E85:E113">D85/C85*100</f>
        <v>4.700767223923605</v>
      </c>
      <c r="F85" s="97">
        <f t="shared" si="10"/>
        <v>-12463.166</v>
      </c>
      <c r="G85" s="140"/>
      <c r="H85" s="151" t="e">
        <f t="shared" si="11"/>
        <v>#DIV/0!</v>
      </c>
    </row>
    <row r="86" spans="1:8" s="6" customFormat="1" ht="78.75" customHeight="1" thickBot="1">
      <c r="A86" s="201" t="s">
        <v>195</v>
      </c>
      <c r="B86" s="239" t="s">
        <v>196</v>
      </c>
      <c r="C86" s="217">
        <v>9678.968</v>
      </c>
      <c r="D86" s="140">
        <v>129.822</v>
      </c>
      <c r="E86" s="18">
        <f t="shared" si="13"/>
        <v>1.3412793595350248</v>
      </c>
      <c r="F86" s="18">
        <f t="shared" si="10"/>
        <v>-9549.146</v>
      </c>
      <c r="G86" s="140"/>
      <c r="H86" s="151" t="e">
        <f t="shared" si="11"/>
        <v>#DIV/0!</v>
      </c>
    </row>
    <row r="87" spans="1:8" s="6" customFormat="1" ht="64.5" customHeight="1" thickBot="1">
      <c r="A87" s="201" t="s">
        <v>197</v>
      </c>
      <c r="B87" s="239" t="s">
        <v>278</v>
      </c>
      <c r="C87" s="217">
        <v>1490</v>
      </c>
      <c r="D87" s="140"/>
      <c r="E87" s="18">
        <f t="shared" si="13"/>
        <v>0</v>
      </c>
      <c r="F87" s="18">
        <f t="shared" si="10"/>
        <v>-1490</v>
      </c>
      <c r="G87" s="140"/>
      <c r="H87" s="151" t="e">
        <f t="shared" si="11"/>
        <v>#DIV/0!</v>
      </c>
    </row>
    <row r="88" spans="1:8" s="6" customFormat="1" ht="35.25" customHeight="1" hidden="1" thickBot="1">
      <c r="A88" s="201" t="s">
        <v>285</v>
      </c>
      <c r="B88" s="239" t="s">
        <v>286</v>
      </c>
      <c r="C88" s="217"/>
      <c r="D88" s="140"/>
      <c r="E88" s="18" t="e">
        <f t="shared" si="13"/>
        <v>#DIV/0!</v>
      </c>
      <c r="F88" s="18">
        <f t="shared" si="10"/>
        <v>0</v>
      </c>
      <c r="G88" s="140"/>
      <c r="H88" s="151" t="e">
        <f t="shared" si="11"/>
        <v>#DIV/0!</v>
      </c>
    </row>
    <row r="89" spans="1:8" s="6" customFormat="1" ht="30.75" customHeight="1" thickBot="1">
      <c r="A89" s="201" t="s">
        <v>301</v>
      </c>
      <c r="B89" s="239" t="s">
        <v>302</v>
      </c>
      <c r="C89" s="217">
        <v>59.185</v>
      </c>
      <c r="D89" s="61"/>
      <c r="E89" s="18">
        <f t="shared" si="13"/>
        <v>0</v>
      </c>
      <c r="F89" s="18">
        <f>D89-C89</f>
        <v>-59.185</v>
      </c>
      <c r="G89" s="61"/>
      <c r="H89" s="150" t="e">
        <f t="shared" si="11"/>
        <v>#DIV/0!</v>
      </c>
    </row>
    <row r="90" spans="1:8" s="6" customFormat="1" ht="30.75" customHeight="1" thickBot="1">
      <c r="A90" s="201" t="s">
        <v>303</v>
      </c>
      <c r="B90" s="239" t="s">
        <v>304</v>
      </c>
      <c r="C90" s="218">
        <v>15</v>
      </c>
      <c r="D90" s="61"/>
      <c r="E90" s="18">
        <f t="shared" si="13"/>
        <v>0</v>
      </c>
      <c r="F90" s="18">
        <f>D90-C90</f>
        <v>-15</v>
      </c>
      <c r="G90" s="61"/>
      <c r="H90" s="150" t="e">
        <f t="shared" si="11"/>
        <v>#DIV/0!</v>
      </c>
    </row>
    <row r="91" spans="1:8" s="6" customFormat="1" ht="19.5" customHeight="1" thickBot="1">
      <c r="A91" s="199" t="s">
        <v>169</v>
      </c>
      <c r="B91" s="240" t="s">
        <v>160</v>
      </c>
      <c r="C91" s="176">
        <f>SUM(C92:C93)</f>
        <v>26888.347</v>
      </c>
      <c r="D91" s="165">
        <f>SUM(D92:D93)</f>
        <v>4714.704</v>
      </c>
      <c r="E91" s="164">
        <f t="shared" si="13"/>
        <v>17.53437650890179</v>
      </c>
      <c r="F91" s="164">
        <f>D91-C91</f>
        <v>-22173.643000000004</v>
      </c>
      <c r="G91" s="165">
        <f>SUM(G92:G93)</f>
        <v>0</v>
      </c>
      <c r="H91" s="149" t="e">
        <f t="shared" si="11"/>
        <v>#DIV/0!</v>
      </c>
    </row>
    <row r="92" spans="1:8" s="6" customFormat="1" ht="20.25" customHeight="1" thickBot="1">
      <c r="A92" s="202" t="s">
        <v>198</v>
      </c>
      <c r="B92" s="241" t="s">
        <v>199</v>
      </c>
      <c r="C92" s="219">
        <v>26503.347</v>
      </c>
      <c r="D92" s="141">
        <v>4714.704</v>
      </c>
      <c r="E92" s="180">
        <f t="shared" si="13"/>
        <v>17.78908905354482</v>
      </c>
      <c r="F92" s="180">
        <f aca="true" t="shared" si="14" ref="F92:F102">D92-C92</f>
        <v>-21788.643000000004</v>
      </c>
      <c r="G92" s="141"/>
      <c r="H92" s="157" t="e">
        <f t="shared" si="11"/>
        <v>#DIV/0!</v>
      </c>
    </row>
    <row r="93" spans="1:8" s="6" customFormat="1" ht="32.25" customHeight="1" thickBot="1">
      <c r="A93" s="203" t="s">
        <v>239</v>
      </c>
      <c r="B93" s="242" t="s">
        <v>159</v>
      </c>
      <c r="C93" s="220">
        <v>385</v>
      </c>
      <c r="D93" s="141"/>
      <c r="E93" s="180">
        <f t="shared" si="13"/>
        <v>0</v>
      </c>
      <c r="F93" s="180">
        <f t="shared" si="14"/>
        <v>-385</v>
      </c>
      <c r="G93" s="141"/>
      <c r="H93" s="157" t="e">
        <f t="shared" si="11"/>
        <v>#DIV/0!</v>
      </c>
    </row>
    <row r="94" spans="1:8" s="6" customFormat="1" ht="30" customHeight="1" thickBot="1">
      <c r="A94" s="204" t="s">
        <v>171</v>
      </c>
      <c r="B94" s="240" t="s">
        <v>131</v>
      </c>
      <c r="C94" s="221">
        <f>SUM(C95:C97)</f>
        <v>330.733</v>
      </c>
      <c r="D94" s="176">
        <f>SUM(D95:D97)</f>
        <v>0</v>
      </c>
      <c r="E94" s="164">
        <f t="shared" si="13"/>
        <v>0</v>
      </c>
      <c r="F94" s="164">
        <f t="shared" si="14"/>
        <v>-330.733</v>
      </c>
      <c r="G94" s="176">
        <f>SUM(G95:G97)</f>
        <v>0</v>
      </c>
      <c r="H94" s="149" t="e">
        <f t="shared" si="11"/>
        <v>#DIV/0!</v>
      </c>
    </row>
    <row r="95" spans="1:8" s="6" customFormat="1" ht="49.5" customHeight="1" thickBot="1">
      <c r="A95" s="205" t="s">
        <v>305</v>
      </c>
      <c r="B95" s="243" t="s">
        <v>306</v>
      </c>
      <c r="C95" s="222">
        <v>150</v>
      </c>
      <c r="D95" s="74"/>
      <c r="E95" s="97">
        <f t="shared" si="13"/>
        <v>0</v>
      </c>
      <c r="F95" s="97">
        <f t="shared" si="14"/>
        <v>-150</v>
      </c>
      <c r="G95" s="74"/>
      <c r="H95" s="151" t="e">
        <f t="shared" si="11"/>
        <v>#DIV/0!</v>
      </c>
    </row>
    <row r="96" spans="1:8" s="6" customFormat="1" ht="79.5" customHeight="1" hidden="1" thickBot="1">
      <c r="A96" s="206" t="s">
        <v>177</v>
      </c>
      <c r="B96" s="241" t="s">
        <v>200</v>
      </c>
      <c r="C96" s="222"/>
      <c r="D96" s="74"/>
      <c r="E96" s="97" t="e">
        <f t="shared" si="13"/>
        <v>#DIV/0!</v>
      </c>
      <c r="F96" s="97">
        <f t="shared" si="14"/>
        <v>0</v>
      </c>
      <c r="G96" s="74"/>
      <c r="H96" s="151" t="e">
        <f t="shared" si="11"/>
        <v>#DIV/0!</v>
      </c>
    </row>
    <row r="97" spans="1:8" s="6" customFormat="1" ht="45.75" thickBot="1">
      <c r="A97" s="207" t="s">
        <v>178</v>
      </c>
      <c r="B97" s="243" t="s">
        <v>307</v>
      </c>
      <c r="C97" s="217">
        <v>180.733</v>
      </c>
      <c r="D97" s="61"/>
      <c r="E97" s="18">
        <f t="shared" si="13"/>
        <v>0</v>
      </c>
      <c r="F97" s="18">
        <f t="shared" si="14"/>
        <v>-180.733</v>
      </c>
      <c r="G97" s="61"/>
      <c r="H97" s="157" t="e">
        <f t="shared" si="11"/>
        <v>#DIV/0!</v>
      </c>
    </row>
    <row r="98" spans="1:8" s="7" customFormat="1" ht="23.25" customHeight="1" thickBot="1">
      <c r="A98" s="208" t="s">
        <v>183</v>
      </c>
      <c r="B98" s="237" t="s">
        <v>103</v>
      </c>
      <c r="C98" s="216">
        <f>SUM(C99:C109)</f>
        <v>34204.818</v>
      </c>
      <c r="D98" s="216">
        <f>SUM(D99:D109)</f>
        <v>0</v>
      </c>
      <c r="E98" s="16">
        <f t="shared" si="13"/>
        <v>0</v>
      </c>
      <c r="F98" s="16">
        <f t="shared" si="14"/>
        <v>-34204.818</v>
      </c>
      <c r="G98" s="216">
        <f>SUM(G99:G109)</f>
        <v>228.752</v>
      </c>
      <c r="H98" s="149">
        <f t="shared" si="11"/>
        <v>0</v>
      </c>
    </row>
    <row r="99" spans="1:8" s="7" customFormat="1" ht="50.25" customHeight="1" thickBot="1">
      <c r="A99" s="201" t="s">
        <v>247</v>
      </c>
      <c r="B99" s="239" t="s">
        <v>308</v>
      </c>
      <c r="C99" s="217">
        <v>6495.914</v>
      </c>
      <c r="D99" s="59"/>
      <c r="E99" s="97">
        <f t="shared" si="13"/>
        <v>0</v>
      </c>
      <c r="F99" s="97">
        <f t="shared" si="14"/>
        <v>-6495.914</v>
      </c>
      <c r="G99" s="59"/>
      <c r="H99" s="151" t="e">
        <f t="shared" si="11"/>
        <v>#DIV/0!</v>
      </c>
    </row>
    <row r="100" spans="1:8" s="7" customFormat="1" ht="30.75" customHeight="1" thickBot="1">
      <c r="A100" s="201" t="s">
        <v>251</v>
      </c>
      <c r="B100" s="239" t="s">
        <v>309</v>
      </c>
      <c r="C100" s="217">
        <v>498</v>
      </c>
      <c r="D100" s="59"/>
      <c r="E100" s="97">
        <f t="shared" si="13"/>
        <v>0</v>
      </c>
      <c r="F100" s="97">
        <f t="shared" si="14"/>
        <v>-498</v>
      </c>
      <c r="G100" s="59"/>
      <c r="H100" s="151" t="e">
        <f t="shared" si="11"/>
        <v>#DIV/0!</v>
      </c>
    </row>
    <row r="101" spans="1:8" s="7" customFormat="1" ht="63.75" thickBot="1">
      <c r="A101" s="201" t="s">
        <v>310</v>
      </c>
      <c r="B101" s="239" t="s">
        <v>311</v>
      </c>
      <c r="C101" s="217">
        <v>999.99</v>
      </c>
      <c r="D101" s="59"/>
      <c r="E101" s="97">
        <f t="shared" si="13"/>
        <v>0</v>
      </c>
      <c r="F101" s="97">
        <f t="shared" si="14"/>
        <v>-999.99</v>
      </c>
      <c r="G101" s="59"/>
      <c r="H101" s="151" t="e">
        <f t="shared" si="11"/>
        <v>#DIV/0!</v>
      </c>
    </row>
    <row r="102" spans="1:8" s="7" customFormat="1" ht="79.5" thickBot="1">
      <c r="A102" s="201" t="s">
        <v>255</v>
      </c>
      <c r="B102" s="239" t="s">
        <v>312</v>
      </c>
      <c r="C102" s="217">
        <v>2433.89</v>
      </c>
      <c r="D102" s="59"/>
      <c r="E102" s="97">
        <f t="shared" si="13"/>
        <v>0</v>
      </c>
      <c r="F102" s="97">
        <f t="shared" si="14"/>
        <v>-2433.89</v>
      </c>
      <c r="G102" s="59"/>
      <c r="H102" s="151" t="e">
        <f t="shared" si="11"/>
        <v>#DIV/0!</v>
      </c>
    </row>
    <row r="103" spans="1:8" s="6" customFormat="1" ht="33" customHeight="1" hidden="1" thickBot="1">
      <c r="A103" s="209" t="s">
        <v>201</v>
      </c>
      <c r="B103" s="241" t="s">
        <v>100</v>
      </c>
      <c r="C103" s="223"/>
      <c r="D103" s="26"/>
      <c r="E103" s="18" t="e">
        <f t="shared" si="13"/>
        <v>#DIV/0!</v>
      </c>
      <c r="F103" s="18">
        <f aca="true" t="shared" si="15" ref="F103:F113">D103-C103</f>
        <v>0</v>
      </c>
      <c r="G103" s="26"/>
      <c r="H103" s="151" t="e">
        <f t="shared" si="11"/>
        <v>#DIV/0!</v>
      </c>
    </row>
    <row r="104" spans="1:8" s="6" customFormat="1" ht="30.75" customHeight="1" hidden="1" thickBot="1">
      <c r="A104" s="209" t="s">
        <v>202</v>
      </c>
      <c r="B104" s="241" t="s">
        <v>203</v>
      </c>
      <c r="C104" s="224"/>
      <c r="D104" s="49"/>
      <c r="E104" s="18" t="e">
        <f t="shared" si="13"/>
        <v>#DIV/0!</v>
      </c>
      <c r="F104" s="18">
        <f t="shared" si="15"/>
        <v>0</v>
      </c>
      <c r="G104" s="49"/>
      <c r="H104" s="151" t="e">
        <f t="shared" si="11"/>
        <v>#DIV/0!</v>
      </c>
    </row>
    <row r="105" spans="1:8" s="6" customFormat="1" ht="33.75" customHeight="1" hidden="1" thickBot="1">
      <c r="A105" s="209" t="s">
        <v>204</v>
      </c>
      <c r="B105" s="241" t="s">
        <v>205</v>
      </c>
      <c r="C105" s="224"/>
      <c r="D105" s="58"/>
      <c r="E105" s="97" t="e">
        <f t="shared" si="13"/>
        <v>#DIV/0!</v>
      </c>
      <c r="F105" s="97">
        <f t="shared" si="15"/>
        <v>0</v>
      </c>
      <c r="G105" s="58"/>
      <c r="H105" s="151" t="e">
        <f t="shared" si="11"/>
        <v>#DIV/0!</v>
      </c>
    </row>
    <row r="106" spans="1:8" s="6" customFormat="1" ht="45.75" customHeight="1" hidden="1" thickBot="1">
      <c r="A106" s="209" t="s">
        <v>206</v>
      </c>
      <c r="B106" s="241" t="s">
        <v>203</v>
      </c>
      <c r="C106" s="224"/>
      <c r="D106" s="58"/>
      <c r="E106" s="97" t="e">
        <f t="shared" si="13"/>
        <v>#DIV/0!</v>
      </c>
      <c r="F106" s="97">
        <f t="shared" si="15"/>
        <v>0</v>
      </c>
      <c r="G106" s="58"/>
      <c r="H106" s="151" t="e">
        <f t="shared" si="11"/>
        <v>#DIV/0!</v>
      </c>
    </row>
    <row r="107" spans="1:8" s="6" customFormat="1" ht="48.75" customHeight="1" hidden="1" thickBot="1">
      <c r="A107" s="209" t="s">
        <v>206</v>
      </c>
      <c r="B107" s="241" t="s">
        <v>207</v>
      </c>
      <c r="C107" s="224"/>
      <c r="D107" s="58"/>
      <c r="E107" s="97" t="e">
        <f>D107/C107*100</f>
        <v>#DIV/0!</v>
      </c>
      <c r="F107" s="97">
        <f>D107-C107</f>
        <v>0</v>
      </c>
      <c r="G107" s="58"/>
      <c r="H107" s="151" t="e">
        <f t="shared" si="11"/>
        <v>#DIV/0!</v>
      </c>
    </row>
    <row r="108" spans="1:8" s="6" customFormat="1" ht="32.25" customHeight="1" thickBot="1">
      <c r="A108" s="209" t="s">
        <v>185</v>
      </c>
      <c r="B108" s="241" t="s">
        <v>279</v>
      </c>
      <c r="C108" s="224">
        <v>23744.22</v>
      </c>
      <c r="D108" s="187"/>
      <c r="E108" s="18">
        <f t="shared" si="13"/>
        <v>0</v>
      </c>
      <c r="F108" s="18">
        <f t="shared" si="15"/>
        <v>-23744.22</v>
      </c>
      <c r="G108" s="187">
        <v>228.752</v>
      </c>
      <c r="H108" s="151">
        <f t="shared" si="11"/>
        <v>0</v>
      </c>
    </row>
    <row r="109" spans="1:8" s="6" customFormat="1" ht="63.75" thickBot="1">
      <c r="A109" s="209" t="s">
        <v>313</v>
      </c>
      <c r="B109" s="241" t="s">
        <v>104</v>
      </c>
      <c r="C109" s="224">
        <v>32.804</v>
      </c>
      <c r="D109" s="187"/>
      <c r="E109" s="18">
        <f>D109/C109*100</f>
        <v>0</v>
      </c>
      <c r="F109" s="18">
        <f>D109-C109</f>
        <v>-32.804</v>
      </c>
      <c r="G109" s="293"/>
      <c r="H109" s="151" t="e">
        <f t="shared" si="11"/>
        <v>#DIV/0!</v>
      </c>
    </row>
    <row r="110" spans="1:8" s="6" customFormat="1" ht="19.5" customHeight="1" thickBot="1">
      <c r="A110" s="199" t="s">
        <v>186</v>
      </c>
      <c r="B110" s="244" t="s">
        <v>172</v>
      </c>
      <c r="C110" s="221">
        <f>SUM(C111:C115)</f>
        <v>1012.011</v>
      </c>
      <c r="D110" s="177">
        <f>SUM(D111:D115)</f>
        <v>0</v>
      </c>
      <c r="E110" s="164">
        <f t="shared" si="13"/>
        <v>0</v>
      </c>
      <c r="F110" s="166">
        <f t="shared" si="15"/>
        <v>-1012.011</v>
      </c>
      <c r="G110" s="177">
        <f>SUM(G111:G115)</f>
        <v>0</v>
      </c>
      <c r="H110" s="149" t="e">
        <f t="shared" si="11"/>
        <v>#DIV/0!</v>
      </c>
    </row>
    <row r="111" spans="1:8" s="6" customFormat="1" ht="18" customHeight="1" hidden="1" thickBot="1">
      <c r="A111" s="201" t="s">
        <v>280</v>
      </c>
      <c r="B111" s="239" t="s">
        <v>281</v>
      </c>
      <c r="C111" s="217"/>
      <c r="D111" s="140"/>
      <c r="E111" s="97" t="e">
        <f t="shared" si="13"/>
        <v>#DIV/0!</v>
      </c>
      <c r="F111" s="98">
        <f t="shared" si="15"/>
        <v>0</v>
      </c>
      <c r="G111" s="140"/>
      <c r="H111" s="157" t="e">
        <f t="shared" si="11"/>
        <v>#DIV/0!</v>
      </c>
    </row>
    <row r="112" spans="1:8" s="6" customFormat="1" ht="30.75" customHeight="1" hidden="1" thickBot="1">
      <c r="A112" s="201" t="s">
        <v>282</v>
      </c>
      <c r="B112" s="239" t="s">
        <v>283</v>
      </c>
      <c r="C112" s="217"/>
      <c r="D112" s="140"/>
      <c r="E112" s="97" t="e">
        <f>D112/C112*100</f>
        <v>#DIV/0!</v>
      </c>
      <c r="F112" s="98">
        <f>D112-C112</f>
        <v>0</v>
      </c>
      <c r="G112" s="140"/>
      <c r="H112" s="157" t="e">
        <f t="shared" si="11"/>
        <v>#DIV/0!</v>
      </c>
    </row>
    <row r="113" spans="1:8" s="6" customFormat="1" ht="48.75" customHeight="1" thickBot="1">
      <c r="A113" s="201" t="s">
        <v>208</v>
      </c>
      <c r="B113" s="239" t="s">
        <v>284</v>
      </c>
      <c r="C113" s="217">
        <v>1012.011</v>
      </c>
      <c r="D113" s="141"/>
      <c r="E113" s="97">
        <f t="shared" si="13"/>
        <v>0</v>
      </c>
      <c r="F113" s="98">
        <f t="shared" si="15"/>
        <v>-1012.011</v>
      </c>
      <c r="G113" s="141"/>
      <c r="H113" s="157" t="e">
        <f t="shared" si="11"/>
        <v>#DIV/0!</v>
      </c>
    </row>
    <row r="114" spans="1:8" s="6" customFormat="1" ht="32.25" hidden="1" thickBot="1">
      <c r="A114" s="201" t="s">
        <v>209</v>
      </c>
      <c r="B114" s="239" t="s">
        <v>166</v>
      </c>
      <c r="C114" s="217"/>
      <c r="D114" s="140"/>
      <c r="E114" s="97" t="e">
        <f aca="true" t="shared" si="16" ref="E114:E119">D114/C114*100</f>
        <v>#DIV/0!</v>
      </c>
      <c r="F114" s="98">
        <f aca="true" t="shared" si="17" ref="F114:F119">D114-C114</f>
        <v>0</v>
      </c>
      <c r="G114" s="140"/>
      <c r="H114" s="157" t="e">
        <f t="shared" si="11"/>
        <v>#DIV/0!</v>
      </c>
    </row>
    <row r="115" spans="1:8" s="6" customFormat="1" ht="32.25" hidden="1" thickBot="1">
      <c r="A115" s="201" t="s">
        <v>210</v>
      </c>
      <c r="B115" s="239" t="s">
        <v>167</v>
      </c>
      <c r="C115" s="217"/>
      <c r="D115" s="141"/>
      <c r="E115" s="97" t="e">
        <f t="shared" si="16"/>
        <v>#DIV/0!</v>
      </c>
      <c r="F115" s="98">
        <f t="shared" si="17"/>
        <v>0</v>
      </c>
      <c r="G115" s="141"/>
      <c r="H115" s="157" t="e">
        <f t="shared" si="11"/>
        <v>#DIV/0!</v>
      </c>
    </row>
    <row r="116" spans="1:8" s="6" customFormat="1" ht="21" customHeight="1" thickBot="1">
      <c r="A116" s="199" t="s">
        <v>187</v>
      </c>
      <c r="B116" s="240" t="s">
        <v>151</v>
      </c>
      <c r="C116" s="176">
        <f>SUM(C117:C118)</f>
        <v>4817.531</v>
      </c>
      <c r="D116" s="167">
        <f>SUM(D117:D118)</f>
        <v>67.072</v>
      </c>
      <c r="E116" s="97">
        <f t="shared" si="16"/>
        <v>1.3922484359727005</v>
      </c>
      <c r="F116" s="98">
        <f t="shared" si="17"/>
        <v>-4750.459</v>
      </c>
      <c r="G116" s="167">
        <f>SUM(G117:G118)</f>
        <v>0</v>
      </c>
      <c r="H116" s="157" t="e">
        <f t="shared" si="11"/>
        <v>#DIV/0!</v>
      </c>
    </row>
    <row r="117" spans="1:8" s="6" customFormat="1" ht="48.75" customHeight="1" thickBot="1">
      <c r="A117" s="201" t="s">
        <v>188</v>
      </c>
      <c r="B117" s="239" t="s">
        <v>129</v>
      </c>
      <c r="C117" s="217">
        <v>4817.531</v>
      </c>
      <c r="D117" s="141">
        <v>67.072</v>
      </c>
      <c r="E117" s="97">
        <f t="shared" si="16"/>
        <v>1.3922484359727005</v>
      </c>
      <c r="F117" s="98">
        <f t="shared" si="17"/>
        <v>-4750.459</v>
      </c>
      <c r="G117" s="141"/>
      <c r="H117" s="157" t="e">
        <f t="shared" si="11"/>
        <v>#DIV/0!</v>
      </c>
    </row>
    <row r="118" spans="1:8" s="6" customFormat="1" ht="31.5" customHeight="1" hidden="1" thickBot="1">
      <c r="A118" s="201" t="s">
        <v>211</v>
      </c>
      <c r="B118" s="239" t="s">
        <v>212</v>
      </c>
      <c r="C118" s="217"/>
      <c r="D118" s="76"/>
      <c r="E118" s="97" t="e">
        <f t="shared" si="16"/>
        <v>#DIV/0!</v>
      </c>
      <c r="F118" s="98">
        <f t="shared" si="17"/>
        <v>0</v>
      </c>
      <c r="G118" s="76"/>
      <c r="H118" s="157" t="e">
        <f t="shared" si="11"/>
        <v>#DIV/0!</v>
      </c>
    </row>
    <row r="119" spans="1:8" s="6" customFormat="1" ht="21.75" customHeight="1" thickBot="1">
      <c r="A119" s="193" t="s">
        <v>260</v>
      </c>
      <c r="B119" s="286" t="s">
        <v>261</v>
      </c>
      <c r="C119" s="192">
        <f>SUM(C120:C132)</f>
        <v>73806.503</v>
      </c>
      <c r="D119" s="192">
        <f>SUM(D120:D132)</f>
        <v>1226.06</v>
      </c>
      <c r="E119" s="184">
        <f t="shared" si="16"/>
        <v>1.661181535724569</v>
      </c>
      <c r="F119" s="287">
        <f t="shared" si="17"/>
        <v>-72580.443</v>
      </c>
      <c r="G119" s="192">
        <f>SUM(G120:G132)</f>
        <v>0</v>
      </c>
      <c r="H119" s="185" t="e">
        <f t="shared" si="11"/>
        <v>#DIV/0!</v>
      </c>
    </row>
    <row r="120" spans="1:8" s="6" customFormat="1" ht="31.5" customHeight="1" thickBot="1">
      <c r="A120" s="288" t="s">
        <v>314</v>
      </c>
      <c r="B120" s="289" t="s">
        <v>315</v>
      </c>
      <c r="C120" s="290">
        <v>4979.768</v>
      </c>
      <c r="D120" s="291">
        <v>89.37</v>
      </c>
      <c r="E120" s="188">
        <f aca="true" t="shared" si="18" ref="E120:E144">D120/C120*100</f>
        <v>1.79466191999306</v>
      </c>
      <c r="F120" s="189">
        <f aca="true" t="shared" si="19" ref="F120:F148">D120-C120</f>
        <v>-4890.398</v>
      </c>
      <c r="G120" s="291"/>
      <c r="H120" s="190" t="e">
        <f t="shared" si="11"/>
        <v>#DIV/0!</v>
      </c>
    </row>
    <row r="121" spans="1:8" s="6" customFormat="1" ht="36" customHeight="1" thickBot="1">
      <c r="A121" s="210" t="s">
        <v>316</v>
      </c>
      <c r="B121" s="289" t="s">
        <v>317</v>
      </c>
      <c r="C121" s="225">
        <v>5.67</v>
      </c>
      <c r="D121" s="191"/>
      <c r="E121" s="188">
        <f t="shared" si="18"/>
        <v>0</v>
      </c>
      <c r="F121" s="189">
        <f t="shared" si="19"/>
        <v>-5.67</v>
      </c>
      <c r="G121" s="191"/>
      <c r="H121" s="190" t="e">
        <f t="shared" si="11"/>
        <v>#DIV/0!</v>
      </c>
    </row>
    <row r="122" spans="1:8" s="6" customFormat="1" ht="31.5" customHeight="1" thickBot="1">
      <c r="A122" s="210" t="s">
        <v>318</v>
      </c>
      <c r="B122" s="245" t="s">
        <v>319</v>
      </c>
      <c r="C122" s="225">
        <v>14.175</v>
      </c>
      <c r="D122" s="191"/>
      <c r="E122" s="188">
        <f t="shared" si="18"/>
        <v>0</v>
      </c>
      <c r="F122" s="189">
        <f t="shared" si="19"/>
        <v>-14.175</v>
      </c>
      <c r="G122" s="191"/>
      <c r="H122" s="190" t="e">
        <f aca="true" t="shared" si="20" ref="H122:H144">D122/G122*100</f>
        <v>#DIV/0!</v>
      </c>
    </row>
    <row r="123" spans="1:8" s="6" customFormat="1" ht="32.25" thickBot="1">
      <c r="A123" s="210" t="s">
        <v>320</v>
      </c>
      <c r="B123" s="245" t="s">
        <v>321</v>
      </c>
      <c r="C123" s="225">
        <v>11.34</v>
      </c>
      <c r="D123" s="294"/>
      <c r="E123" s="188">
        <f t="shared" si="18"/>
        <v>0</v>
      </c>
      <c r="F123" s="189">
        <f t="shared" si="19"/>
        <v>-11.34</v>
      </c>
      <c r="G123" s="294"/>
      <c r="H123" s="190" t="e">
        <f t="shared" si="20"/>
        <v>#DIV/0!</v>
      </c>
    </row>
    <row r="124" spans="1:8" s="6" customFormat="1" ht="30" customHeight="1" thickBot="1">
      <c r="A124" s="201" t="s">
        <v>322</v>
      </c>
      <c r="B124" s="246" t="s">
        <v>323</v>
      </c>
      <c r="C124" s="217">
        <v>705.552</v>
      </c>
      <c r="D124" s="61"/>
      <c r="E124" s="97">
        <f t="shared" si="18"/>
        <v>0</v>
      </c>
      <c r="F124" s="99">
        <f t="shared" si="19"/>
        <v>-705.552</v>
      </c>
      <c r="G124" s="61"/>
      <c r="H124" s="151" t="e">
        <f t="shared" si="20"/>
        <v>#DIV/0!</v>
      </c>
    </row>
    <row r="125" spans="1:8" s="6" customFormat="1" ht="32.25" customHeight="1" thickBot="1">
      <c r="A125" s="201" t="s">
        <v>262</v>
      </c>
      <c r="B125" s="238" t="s">
        <v>324</v>
      </c>
      <c r="C125" s="217">
        <v>1234</v>
      </c>
      <c r="D125" s="61"/>
      <c r="E125" s="97">
        <f t="shared" si="18"/>
        <v>0</v>
      </c>
      <c r="F125" s="97">
        <f t="shared" si="19"/>
        <v>-1234</v>
      </c>
      <c r="G125" s="61"/>
      <c r="H125" s="151" t="e">
        <f t="shared" si="20"/>
        <v>#DIV/0!</v>
      </c>
    </row>
    <row r="126" spans="1:8" s="6" customFormat="1" ht="63.75" thickBot="1">
      <c r="A126" s="210" t="s">
        <v>288</v>
      </c>
      <c r="B126" s="255" t="s">
        <v>289</v>
      </c>
      <c r="C126" s="225">
        <v>13164.836</v>
      </c>
      <c r="D126" s="191"/>
      <c r="E126" s="256">
        <f>D126/C126*100</f>
        <v>0</v>
      </c>
      <c r="F126" s="256">
        <f>D126-C126</f>
        <v>-13164.836</v>
      </c>
      <c r="G126" s="191"/>
      <c r="H126" s="190" t="e">
        <f>D126/G126*100</f>
        <v>#DIV/0!</v>
      </c>
    </row>
    <row r="127" spans="1:8" s="6" customFormat="1" ht="50.25" customHeight="1" thickBot="1">
      <c r="A127" s="210" t="s">
        <v>290</v>
      </c>
      <c r="B127" s="255" t="s">
        <v>291</v>
      </c>
      <c r="C127" s="225">
        <v>6483.701</v>
      </c>
      <c r="D127" s="191"/>
      <c r="E127" s="256">
        <f t="shared" si="18"/>
        <v>0</v>
      </c>
      <c r="F127" s="256">
        <f t="shared" si="19"/>
        <v>-6483.701</v>
      </c>
      <c r="G127" s="191"/>
      <c r="H127" s="190" t="e">
        <f t="shared" si="20"/>
        <v>#DIV/0!</v>
      </c>
    </row>
    <row r="128" spans="1:8" s="6" customFormat="1" ht="48" thickBot="1">
      <c r="A128" s="210" t="s">
        <v>292</v>
      </c>
      <c r="B128" s="292" t="s">
        <v>293</v>
      </c>
      <c r="C128" s="191">
        <v>13998.111</v>
      </c>
      <c r="D128" s="225">
        <v>805.831</v>
      </c>
      <c r="E128" s="256">
        <f>D128/C128*100</f>
        <v>5.7567124592739685</v>
      </c>
      <c r="F128" s="256">
        <f>D128-C128</f>
        <v>-13192.28</v>
      </c>
      <c r="G128" s="225"/>
      <c r="H128" s="190" t="e">
        <f>D128/G128*100</f>
        <v>#DIV/0!</v>
      </c>
    </row>
    <row r="129" spans="1:8" s="6" customFormat="1" ht="63.75" thickBot="1">
      <c r="A129" s="210" t="s">
        <v>325</v>
      </c>
      <c r="B129" s="257" t="s">
        <v>326</v>
      </c>
      <c r="C129" s="258">
        <v>32546.35</v>
      </c>
      <c r="D129" s="225">
        <v>330.859</v>
      </c>
      <c r="E129" s="256">
        <f t="shared" si="18"/>
        <v>1.0165778958316372</v>
      </c>
      <c r="F129" s="256">
        <f t="shared" si="19"/>
        <v>-32215.490999999998</v>
      </c>
      <c r="G129" s="225"/>
      <c r="H129" s="190" t="e">
        <f t="shared" si="20"/>
        <v>#DIV/0!</v>
      </c>
    </row>
    <row r="130" spans="1:8" s="6" customFormat="1" ht="48" thickBot="1">
      <c r="A130" s="210" t="s">
        <v>327</v>
      </c>
      <c r="B130" s="295" t="s">
        <v>328</v>
      </c>
      <c r="C130" s="258">
        <v>114</v>
      </c>
      <c r="D130" s="225"/>
      <c r="E130" s="256">
        <f>D130/C130*100</f>
        <v>0</v>
      </c>
      <c r="F130" s="256">
        <f>D130-C130</f>
        <v>-114</v>
      </c>
      <c r="G130" s="225"/>
      <c r="H130" s="190" t="e">
        <f t="shared" si="20"/>
        <v>#DIV/0!</v>
      </c>
    </row>
    <row r="131" spans="1:8" s="6" customFormat="1" ht="95.25" thickBot="1">
      <c r="A131" s="210" t="s">
        <v>329</v>
      </c>
      <c r="B131" s="295" t="s">
        <v>330</v>
      </c>
      <c r="C131" s="258">
        <v>99</v>
      </c>
      <c r="D131" s="225"/>
      <c r="E131" s="256">
        <f>D131/C131*100</f>
        <v>0</v>
      </c>
      <c r="F131" s="256">
        <f>D131-C131</f>
        <v>-99</v>
      </c>
      <c r="G131" s="225"/>
      <c r="H131" s="190" t="e">
        <f t="shared" si="20"/>
        <v>#DIV/0!</v>
      </c>
    </row>
    <row r="132" spans="1:8" s="6" customFormat="1" ht="32.25" thickBot="1">
      <c r="A132" s="210" t="s">
        <v>331</v>
      </c>
      <c r="B132" s="295" t="s">
        <v>213</v>
      </c>
      <c r="C132" s="258">
        <v>450</v>
      </c>
      <c r="D132" s="225"/>
      <c r="E132" s="256">
        <f>D132/C132*100</f>
        <v>0</v>
      </c>
      <c r="F132" s="256">
        <f>D132-C132</f>
        <v>-450</v>
      </c>
      <c r="G132" s="225"/>
      <c r="H132" s="190"/>
    </row>
    <row r="133" spans="1:8" s="6" customFormat="1" ht="20.25" customHeight="1" thickBot="1">
      <c r="A133" s="199" t="s">
        <v>270</v>
      </c>
      <c r="B133" s="247" t="s">
        <v>271</v>
      </c>
      <c r="C133" s="221">
        <f>C134+C137</f>
        <v>222</v>
      </c>
      <c r="D133" s="221">
        <f>D134+D137</f>
        <v>0</v>
      </c>
      <c r="E133" s="164">
        <f t="shared" si="18"/>
        <v>0</v>
      </c>
      <c r="F133" s="164">
        <f t="shared" si="19"/>
        <v>-222</v>
      </c>
      <c r="G133" s="221">
        <f>G134+G137</f>
        <v>0</v>
      </c>
      <c r="H133" s="149" t="e">
        <f t="shared" si="20"/>
        <v>#DIV/0!</v>
      </c>
    </row>
    <row r="134" spans="1:8" s="6" customFormat="1" ht="30.75" customHeight="1" thickBot="1">
      <c r="A134" s="201" t="s">
        <v>287</v>
      </c>
      <c r="B134" s="246" t="s">
        <v>156</v>
      </c>
      <c r="C134" s="217">
        <v>182</v>
      </c>
      <c r="D134" s="61"/>
      <c r="E134" s="97">
        <f t="shared" si="18"/>
        <v>0</v>
      </c>
      <c r="F134" s="97">
        <f t="shared" si="19"/>
        <v>-182</v>
      </c>
      <c r="G134" s="61"/>
      <c r="H134" s="151" t="e">
        <f t="shared" si="20"/>
        <v>#DIV/0!</v>
      </c>
    </row>
    <row r="135" spans="1:8" s="6" customFormat="1" ht="35.25" customHeight="1" hidden="1" thickBot="1">
      <c r="A135" s="201" t="s">
        <v>121</v>
      </c>
      <c r="B135" s="246" t="s">
        <v>123</v>
      </c>
      <c r="C135" s="217"/>
      <c r="D135" s="61"/>
      <c r="E135" s="97" t="e">
        <f t="shared" si="18"/>
        <v>#DIV/0!</v>
      </c>
      <c r="F135" s="97">
        <f t="shared" si="19"/>
        <v>0</v>
      </c>
      <c r="G135" s="61"/>
      <c r="H135" s="151" t="e">
        <f t="shared" si="20"/>
        <v>#DIV/0!</v>
      </c>
    </row>
    <row r="136" spans="1:8" s="6" customFormat="1" ht="35.25" customHeight="1" hidden="1" thickBot="1">
      <c r="A136" s="201" t="s">
        <v>139</v>
      </c>
      <c r="B136" s="246" t="s">
        <v>140</v>
      </c>
      <c r="C136" s="217"/>
      <c r="D136" s="61"/>
      <c r="E136" s="97" t="e">
        <f t="shared" si="18"/>
        <v>#DIV/0!</v>
      </c>
      <c r="F136" s="97">
        <f t="shared" si="19"/>
        <v>0</v>
      </c>
      <c r="G136" s="61"/>
      <c r="H136" s="151" t="e">
        <f t="shared" si="20"/>
        <v>#DIV/0!</v>
      </c>
    </row>
    <row r="137" spans="1:8" s="6" customFormat="1" ht="48" thickBot="1">
      <c r="A137" s="201" t="s">
        <v>332</v>
      </c>
      <c r="B137" s="246" t="s">
        <v>333</v>
      </c>
      <c r="C137" s="217">
        <v>40</v>
      </c>
      <c r="D137" s="61"/>
      <c r="E137" s="97">
        <f t="shared" si="18"/>
        <v>0</v>
      </c>
      <c r="F137" s="97">
        <f t="shared" si="19"/>
        <v>-40</v>
      </c>
      <c r="G137" s="61"/>
      <c r="H137" s="151" t="e">
        <f t="shared" si="20"/>
        <v>#DIV/0!</v>
      </c>
    </row>
    <row r="138" spans="1:8" s="6" customFormat="1" ht="63" customHeight="1" hidden="1" thickBot="1">
      <c r="A138" s="209" t="s">
        <v>75</v>
      </c>
      <c r="B138" s="248" t="s">
        <v>51</v>
      </c>
      <c r="C138" s="226"/>
      <c r="D138" s="13"/>
      <c r="E138" s="54" t="e">
        <f t="shared" si="18"/>
        <v>#DIV/0!</v>
      </c>
      <c r="F138" s="57">
        <f t="shared" si="19"/>
        <v>0</v>
      </c>
      <c r="G138" s="13"/>
      <c r="H138" s="150" t="e">
        <f t="shared" si="20"/>
        <v>#DIV/0!</v>
      </c>
    </row>
    <row r="139" spans="1:8" s="6" customFormat="1" ht="47.25" customHeight="1" hidden="1" thickBot="1">
      <c r="A139" s="209" t="s">
        <v>75</v>
      </c>
      <c r="B139" s="248" t="s">
        <v>51</v>
      </c>
      <c r="C139" s="226"/>
      <c r="D139" s="13"/>
      <c r="E139" s="54" t="e">
        <f t="shared" si="18"/>
        <v>#DIV/0!</v>
      </c>
      <c r="F139" s="57">
        <f t="shared" si="19"/>
        <v>0</v>
      </c>
      <c r="G139" s="13"/>
      <c r="H139" s="150" t="e">
        <f t="shared" si="20"/>
        <v>#DIV/0!</v>
      </c>
    </row>
    <row r="140" spans="1:8" s="6" customFormat="1" ht="31.5" customHeight="1" hidden="1" thickBot="1">
      <c r="A140" s="199" t="s">
        <v>162</v>
      </c>
      <c r="B140" s="249" t="s">
        <v>163</v>
      </c>
      <c r="C140" s="227"/>
      <c r="D140" s="181"/>
      <c r="E140" s="16" t="e">
        <f t="shared" si="18"/>
        <v>#DIV/0!</v>
      </c>
      <c r="F140" s="16">
        <f t="shared" si="19"/>
        <v>0</v>
      </c>
      <c r="G140" s="181"/>
      <c r="H140" s="149" t="e">
        <f t="shared" si="20"/>
        <v>#DIV/0!</v>
      </c>
    </row>
    <row r="141" spans="1:8" s="6" customFormat="1" ht="22.5" customHeight="1" hidden="1" thickBot="1">
      <c r="A141" s="198">
        <v>250380</v>
      </c>
      <c r="B141" s="250" t="s">
        <v>40</v>
      </c>
      <c r="C141" s="175"/>
      <c r="D141" s="162"/>
      <c r="E141" s="16" t="e">
        <f t="shared" si="18"/>
        <v>#DIV/0!</v>
      </c>
      <c r="F141" s="51">
        <f t="shared" si="19"/>
        <v>0</v>
      </c>
      <c r="G141" s="162"/>
      <c r="H141" s="149" t="e">
        <f t="shared" si="20"/>
        <v>#DIV/0!</v>
      </c>
    </row>
    <row r="142" spans="1:8" s="6" customFormat="1" ht="16.5" hidden="1" thickBot="1">
      <c r="A142" s="211" t="s">
        <v>192</v>
      </c>
      <c r="B142" s="251" t="s">
        <v>52</v>
      </c>
      <c r="C142" s="228"/>
      <c r="D142" s="162"/>
      <c r="E142" s="16" t="e">
        <f t="shared" si="18"/>
        <v>#DIV/0!</v>
      </c>
      <c r="F142" s="16">
        <f t="shared" si="19"/>
        <v>0</v>
      </c>
      <c r="G142" s="162"/>
      <c r="H142" s="149" t="e">
        <f t="shared" si="20"/>
        <v>#DIV/0!</v>
      </c>
    </row>
    <row r="143" spans="1:8" s="6" customFormat="1" ht="63.75" hidden="1" thickBot="1">
      <c r="A143" s="211" t="s">
        <v>41</v>
      </c>
      <c r="B143" s="251" t="s">
        <v>104</v>
      </c>
      <c r="C143" s="228"/>
      <c r="D143" s="162"/>
      <c r="E143" s="16" t="e">
        <f t="shared" si="18"/>
        <v>#DIV/0!</v>
      </c>
      <c r="F143" s="16">
        <f t="shared" si="19"/>
        <v>0</v>
      </c>
      <c r="G143" s="162"/>
      <c r="H143" s="149" t="e">
        <f t="shared" si="20"/>
        <v>#DIV/0!</v>
      </c>
    </row>
    <row r="144" spans="1:9" s="7" customFormat="1" ht="36" customHeight="1" thickBot="1">
      <c r="A144" s="212"/>
      <c r="B144" s="254" t="s">
        <v>62</v>
      </c>
      <c r="C144" s="229">
        <f>C75+C80</f>
        <v>194625.06700000004</v>
      </c>
      <c r="D144" s="147">
        <f>D75+D80</f>
        <v>13820.332</v>
      </c>
      <c r="E144" s="95">
        <f t="shared" si="18"/>
        <v>7.101003078909665</v>
      </c>
      <c r="F144" s="95">
        <f t="shared" si="19"/>
        <v>-180804.73500000004</v>
      </c>
      <c r="G144" s="147">
        <f>G75+G80</f>
        <v>6714.271000000001</v>
      </c>
      <c r="H144" s="152">
        <f t="shared" si="20"/>
        <v>205.8351830005074</v>
      </c>
      <c r="I144" s="55"/>
    </row>
    <row r="145" spans="1:9" s="7" customFormat="1" ht="63.75" customHeight="1" thickBot="1">
      <c r="A145" s="252" t="s">
        <v>294</v>
      </c>
      <c r="B145" s="160" t="s">
        <v>339</v>
      </c>
      <c r="C145" s="253">
        <v>300</v>
      </c>
      <c r="D145" s="159"/>
      <c r="E145" s="54">
        <f>D145/C145*100</f>
        <v>0</v>
      </c>
      <c r="F145" s="57">
        <f t="shared" si="19"/>
        <v>-300</v>
      </c>
      <c r="G145" s="159"/>
      <c r="H145" s="150" t="e">
        <f>D145/G145*100</f>
        <v>#DIV/0!</v>
      </c>
      <c r="I145" s="55"/>
    </row>
    <row r="146" spans="1:9" s="7" customFormat="1" ht="63.75" customHeight="1" thickBot="1">
      <c r="A146" s="252" t="s">
        <v>338</v>
      </c>
      <c r="B146" s="302" t="s">
        <v>340</v>
      </c>
      <c r="C146" s="159">
        <v>546.726</v>
      </c>
      <c r="D146" s="159"/>
      <c r="E146" s="54">
        <f>D146/C146*100</f>
        <v>0</v>
      </c>
      <c r="F146" s="57">
        <f t="shared" si="19"/>
        <v>-546.726</v>
      </c>
      <c r="G146" s="159"/>
      <c r="H146" s="150" t="e">
        <f>D146/G146*100</f>
        <v>#DIV/0!</v>
      </c>
      <c r="I146" s="55"/>
    </row>
    <row r="147" spans="1:8" ht="66" customHeight="1">
      <c r="A147" s="56" t="s">
        <v>295</v>
      </c>
      <c r="B147" s="302" t="s">
        <v>341</v>
      </c>
      <c r="C147" s="136">
        <v>-579.53</v>
      </c>
      <c r="D147" s="23"/>
      <c r="E147" s="54">
        <f>D147/C147*100</f>
        <v>0</v>
      </c>
      <c r="F147" s="57">
        <f t="shared" si="19"/>
        <v>579.53</v>
      </c>
      <c r="G147" s="23">
        <v>-20.148</v>
      </c>
      <c r="H147" s="150">
        <f>D147/G147*100</f>
        <v>0</v>
      </c>
    </row>
    <row r="148" spans="1:8" ht="62.25" customHeight="1" hidden="1" thickBot="1">
      <c r="A148" s="13">
        <v>250909</v>
      </c>
      <c r="B148" s="117" t="s">
        <v>122</v>
      </c>
      <c r="C148" s="137"/>
      <c r="D148" s="138"/>
      <c r="E148" s="139" t="e">
        <f>D148/C148*100</f>
        <v>#DIV/0!</v>
      </c>
      <c r="F148" s="139">
        <f t="shared" si="19"/>
        <v>0</v>
      </c>
      <c r="G148" s="138"/>
      <c r="H148" s="150" t="e">
        <f>D148/G148*100</f>
        <v>#DIV/0!</v>
      </c>
    </row>
    <row r="149" spans="2:7" ht="15.75">
      <c r="B149" s="169"/>
      <c r="C149" s="60"/>
      <c r="D149" s="60"/>
      <c r="E149" s="25"/>
      <c r="F149" s="24"/>
      <c r="G149" s="60"/>
    </row>
    <row r="150" spans="2:7" ht="15.75" customHeight="1" hidden="1">
      <c r="B150" s="169" t="s">
        <v>120</v>
      </c>
      <c r="C150" s="14"/>
      <c r="D150" s="14"/>
      <c r="E150" s="25"/>
      <c r="G150" s="14"/>
    </row>
    <row r="151" ht="14.25">
      <c r="E151" s="12"/>
    </row>
    <row r="152" spans="2:7" ht="15">
      <c r="B152" s="171" t="s">
        <v>351</v>
      </c>
      <c r="C152" s="70"/>
      <c r="D152" s="70"/>
      <c r="E152" s="71"/>
      <c r="F152" t="s">
        <v>352</v>
      </c>
      <c r="G152" s="70"/>
    </row>
    <row r="156" ht="15.75">
      <c r="E156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 Windows</cp:lastModifiedBy>
  <cp:lastPrinted>2019-04-23T08:46:19Z</cp:lastPrinted>
  <dcterms:created xsi:type="dcterms:W3CDTF">2001-02-06T11:29:08Z</dcterms:created>
  <dcterms:modified xsi:type="dcterms:W3CDTF">2019-04-23T10:48:43Z</dcterms:modified>
  <cp:category/>
  <cp:version/>
  <cp:contentType/>
  <cp:contentStatus/>
</cp:coreProperties>
</file>