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90" windowHeight="4530" activeTab="0"/>
  </bookViews>
  <sheets>
    <sheet name="видатки заг фонд" sheetId="1" r:id="rId1"/>
    <sheet name="видатки спецфонд" sheetId="2" r:id="rId2"/>
    <sheet name="фінансування" sheetId="3" r:id="rId3"/>
  </sheets>
  <definedNames>
    <definedName name="_xlnm._FilterDatabase" localSheetId="0" hidden="1">'видатки заг фонд'!$A$15:$H$68</definedName>
    <definedName name="_xlnm.Print_Titles" localSheetId="0">'видатки заг фонд'!$1:$2</definedName>
    <definedName name="_xlnm.Print_Titles" localSheetId="1">'видатки спецфонд'!$1:$2</definedName>
    <definedName name="_xlnm.Print_Area" localSheetId="0">'видатки заг фонд'!$A$1:$H$84</definedName>
    <definedName name="_xlnm.Print_Area" localSheetId="1">'видатки спецфонд'!$A$1:$H$160</definedName>
  </definedNames>
  <calcPr fullCalcOnLoad="1"/>
</workbook>
</file>

<file path=xl/sharedStrings.xml><?xml version="1.0" encoding="utf-8"?>
<sst xmlns="http://schemas.openxmlformats.org/spreadsheetml/2006/main" count="608" uniqueCount="429">
  <si>
    <t>Загальний фонд</t>
  </si>
  <si>
    <t>Вiдхилення</t>
  </si>
  <si>
    <t>010116</t>
  </si>
  <si>
    <t>060000</t>
  </si>
  <si>
    <t xml:space="preserve">   Соцiальний захист населення i соцiальне забезпечення</t>
  </si>
  <si>
    <t xml:space="preserve">   - Допомога сiм'ям з дiтьми</t>
  </si>
  <si>
    <t>091106</t>
  </si>
  <si>
    <t xml:space="preserve"> 091209</t>
  </si>
  <si>
    <t xml:space="preserve">   Житлово-комунальне господарство</t>
  </si>
  <si>
    <t xml:space="preserve">   - Вiддiл культури</t>
  </si>
  <si>
    <t xml:space="preserve"> </t>
  </si>
  <si>
    <t xml:space="preserve">   - Драмтеатр</t>
  </si>
  <si>
    <t xml:space="preserve">   Засоби масовоi iнформацii</t>
  </si>
  <si>
    <t xml:space="preserve">  120000</t>
  </si>
  <si>
    <t xml:space="preserve">   - Редакцiя радiомовлення</t>
  </si>
  <si>
    <t xml:space="preserve">   Фiзична культура i спорт</t>
  </si>
  <si>
    <t xml:space="preserve">  130000</t>
  </si>
  <si>
    <t xml:space="preserve">  170000</t>
  </si>
  <si>
    <t>090412</t>
  </si>
  <si>
    <t>091101</t>
  </si>
  <si>
    <t>091103</t>
  </si>
  <si>
    <t>091204</t>
  </si>
  <si>
    <t>170102</t>
  </si>
  <si>
    <t>170602</t>
  </si>
  <si>
    <t xml:space="preserve">   - Територіальний центр з обслуговування одиноких непрацездатних громадян</t>
  </si>
  <si>
    <t>170603</t>
  </si>
  <si>
    <t xml:space="preserve">   - Багатопрофільна лікарня</t>
  </si>
  <si>
    <t xml:space="preserve">   - Освітлення діяльності міськоі ради</t>
  </si>
  <si>
    <t xml:space="preserve">   Інші видатки</t>
  </si>
  <si>
    <t>250404</t>
  </si>
  <si>
    <t>100103</t>
  </si>
  <si>
    <t xml:space="preserve">  - Дотація житлово-комунальному господарству</t>
  </si>
  <si>
    <t>250311</t>
  </si>
  <si>
    <t>250306</t>
  </si>
  <si>
    <t>091102</t>
  </si>
  <si>
    <t xml:space="preserve">  -Заходи з реалізації програм відпочинку та оздоровлення дітей</t>
  </si>
  <si>
    <t>091108</t>
  </si>
  <si>
    <t xml:space="preserve">   - Безплатне зубопротезування ветеранам війни, праці та почесним донорам</t>
  </si>
  <si>
    <t>091207</t>
  </si>
  <si>
    <t>070000</t>
  </si>
  <si>
    <t>Інші субвенціЇ</t>
  </si>
  <si>
    <t>250913</t>
  </si>
  <si>
    <t xml:space="preserve">  - Оздоровлення пільгової категорії дітей</t>
  </si>
  <si>
    <t>100201</t>
  </si>
  <si>
    <t>170703</t>
  </si>
  <si>
    <t>150121</t>
  </si>
  <si>
    <t>Заходи з упередження  аварій та запобігання техногенниз катастроф у жтлово-комунальному господарстві</t>
  </si>
  <si>
    <t>160101</t>
  </si>
  <si>
    <t>250315</t>
  </si>
  <si>
    <t xml:space="preserve"> - Впровадження засобів обліку споживання води та теплоенергії</t>
  </si>
  <si>
    <t>250908</t>
  </si>
  <si>
    <t>Субвенцii, що передаються до державного бюджету на виконання програм соціально-економічного розвитку</t>
  </si>
  <si>
    <t>Інші видатки</t>
  </si>
  <si>
    <t>100208</t>
  </si>
  <si>
    <t>100202</t>
  </si>
  <si>
    <t xml:space="preserve"> - Теплові мережі</t>
  </si>
  <si>
    <t xml:space="preserve"> - Водопровідно-каналізаційне господарство</t>
  </si>
  <si>
    <t xml:space="preserve">   - Компенсаційні виплати на пільговий проїзд електротранспортом</t>
  </si>
  <si>
    <t>Назва видатків</t>
  </si>
  <si>
    <t>250102</t>
  </si>
  <si>
    <t xml:space="preserve">   - Заходи відділу у справах сім"і,  молоді та спорту</t>
  </si>
  <si>
    <t xml:space="preserve">   - Фінансова підтримка громадських органiзацiй ветеранів і інвалідів</t>
  </si>
  <si>
    <t>ВСЬОГО ВИДАТКIВ спецiального фонду</t>
  </si>
  <si>
    <t>120100</t>
  </si>
  <si>
    <t>120201</t>
  </si>
  <si>
    <t xml:space="preserve">   Органи місцевого самоврядування</t>
  </si>
  <si>
    <t xml:space="preserve">  Охорона здоров'я</t>
  </si>
  <si>
    <t xml:space="preserve">   - Програми і заходи ЦССМ</t>
  </si>
  <si>
    <t xml:space="preserve">  - Благоустрiй мiст</t>
  </si>
  <si>
    <t xml:space="preserve">    Землеустрій</t>
  </si>
  <si>
    <t xml:space="preserve">   Видатки, пов"язані з наданням та обслуговуванням пільгових кредитів, наданих громадянам</t>
  </si>
  <si>
    <t xml:space="preserve">  Дотації селищним бюджетам</t>
  </si>
  <si>
    <t xml:space="preserve">  Інші дотації</t>
  </si>
  <si>
    <t xml:space="preserve">  Кошти, що передаються із загального фонду бюджету до бюджету розвитку</t>
  </si>
  <si>
    <r>
      <t xml:space="preserve">  ВСЬОГО ВИДАТКІВ загального фонду</t>
    </r>
    <r>
      <rPr>
        <b/>
        <i/>
        <sz val="12"/>
        <rFont val="Times New Roman"/>
        <family val="1"/>
      </rPr>
      <t xml:space="preserve"> </t>
    </r>
  </si>
  <si>
    <t>090405</t>
  </si>
  <si>
    <t>900203</t>
  </si>
  <si>
    <t xml:space="preserve">   Резервний фонд</t>
  </si>
  <si>
    <t xml:space="preserve">   - Іншi видатки</t>
  </si>
  <si>
    <t>Код бюджетної класифіка-ції</t>
  </si>
  <si>
    <t xml:space="preserve">   - Інші видатки з соціального захисту:  ДЮК"Юність"</t>
  </si>
  <si>
    <t xml:space="preserve">  - Пільги, що надаються  почесним громадянам міста на оплату житлово-комунальних послуг</t>
  </si>
  <si>
    <t xml:space="preserve">   - Телебачення і радіомовлення</t>
  </si>
  <si>
    <t xml:space="preserve">         Видатки спецiального фонду бюджeтних установ</t>
  </si>
  <si>
    <t xml:space="preserve">                                                         Спеціальний фонд</t>
  </si>
  <si>
    <t xml:space="preserve">Видатки </t>
  </si>
  <si>
    <t>Код класифікації видатків</t>
  </si>
  <si>
    <t>100203</t>
  </si>
  <si>
    <r>
      <t xml:space="preserve">   Правоохоронна дiяльнiсть та забезпечення безпеки держави -</t>
    </r>
    <r>
      <rPr>
        <sz val="12"/>
        <rFont val="Times New Roman"/>
        <family val="1"/>
      </rPr>
      <t xml:space="preserve"> ВАТ "Світлофор"</t>
    </r>
  </si>
  <si>
    <t xml:space="preserve">  Видатки на утримання закладів відділу освіти</t>
  </si>
  <si>
    <t>Видатки на утримання закладів відділу культури</t>
  </si>
  <si>
    <t>Виадатки на утримання закладів відділу у справах сім'ї, молоді та спорту (в тому числі СДЮСТШ "Садко")</t>
  </si>
  <si>
    <t xml:space="preserve">  Видатки на утримання ДЮСШ відділу освіти</t>
  </si>
  <si>
    <t>080000</t>
  </si>
  <si>
    <t>090000</t>
  </si>
  <si>
    <t>090300</t>
  </si>
  <si>
    <t>Компенсаційні виплати на пільговий проїзд автотранспортом</t>
  </si>
  <si>
    <t>100000</t>
  </si>
  <si>
    <t>110000</t>
  </si>
  <si>
    <t xml:space="preserve">  - Міська рада(почесні грамоти)</t>
  </si>
  <si>
    <t>Капітальний ремонт житлового фонду</t>
  </si>
  <si>
    <t>090414</t>
  </si>
  <si>
    <t>Компенсація особам, які мають право на безоплатне вугілля на побутові потреби, але проживають у будинках, що мають центральне опалення</t>
  </si>
  <si>
    <t>Житлово-комунальне господарство</t>
  </si>
  <si>
    <t>Витрати, пов"язані з наданням та обслуговуванням пільгових довгострокових кредитів, наданих громадянам</t>
  </si>
  <si>
    <t xml:space="preserve">  Крім того, видатки на надання пільгового довгосторокового кредиту на будівництво (реконструкцію) та придбання житла</t>
  </si>
  <si>
    <t xml:space="preserve"> +/-</t>
  </si>
  <si>
    <t>% до уточненого плану</t>
  </si>
  <si>
    <t>091300</t>
  </si>
  <si>
    <t>090401</t>
  </si>
  <si>
    <t>Державна соціальна допомога малозабезпеченим сім'ям</t>
  </si>
  <si>
    <t>091205</t>
  </si>
  <si>
    <t>091206</t>
  </si>
  <si>
    <t>Виплати грошової компенсації фізичним особам, які надають соціальні послуги</t>
  </si>
  <si>
    <t>Центр соціальної реабілітації дітей-інвалідів</t>
  </si>
  <si>
    <t>170302</t>
  </si>
  <si>
    <t>Коипенсаційні виплати за пільговий проїзд на залізничному транспорті</t>
  </si>
  <si>
    <t xml:space="preserve">    Транспорт, дорожнє господарстьво</t>
  </si>
  <si>
    <t>250342</t>
  </si>
  <si>
    <t>Субвенція з Державного бюджету на збереження середньої заробітної плати</t>
  </si>
  <si>
    <t xml:space="preserve">         Секретар  ради                                                                А.А. Гавриленко</t>
  </si>
  <si>
    <t>240602</t>
  </si>
  <si>
    <t>Повернення коштів, наданих для кредитування громадян на будівництво( реконструкцію) та придбання житла</t>
  </si>
  <si>
    <t>Утилізація відходів</t>
  </si>
  <si>
    <t>Державна соціальна допомога інвалідам з дитинства та дітям-інвалідам</t>
  </si>
  <si>
    <t>090411</t>
  </si>
  <si>
    <t xml:space="preserve"> - Кошти на забезпечення побутовим вугіллям окремих категорій населення</t>
  </si>
  <si>
    <t>100602</t>
  </si>
  <si>
    <t>Освіта</t>
  </si>
  <si>
    <t xml:space="preserve">   - Пiльги ветеранам ВВВ; військової служби; особам, які мають особливі заслуги перед Батьківщиною; та потерпілим від аварії на ЧАЕС, громадянам, згідно з ст.77 Основ законодавства про охорону здоров'я, ст.29 Основ законодавства про культуру, ст.57 ЗУ "Про освіту", пільги багатодітним сім'ям на житлово-комунальні послуги, на придбання тавердого палива та скрапленого газу</t>
  </si>
  <si>
    <t>Соцільний захист та соціальне забезпечення</t>
  </si>
  <si>
    <t>210105</t>
  </si>
  <si>
    <t>Видатки на запобігання та ліквідацію надзвичайних ситуацій та наслідків стихійного лиха</t>
  </si>
  <si>
    <t>100101</t>
  </si>
  <si>
    <t xml:space="preserve">   - Житлово-експлуатаційне господарство</t>
  </si>
  <si>
    <t xml:space="preserve"> - Роботи, пов"язані із будівництвом, реконструкцією та утриманням автошляхів</t>
  </si>
  <si>
    <t>180404</t>
  </si>
  <si>
    <t>Підтримка малого та середнього підприємництва</t>
  </si>
  <si>
    <t>240603</t>
  </si>
  <si>
    <t>Ліквідація іншого забруднення навколишнього природного середовища</t>
  </si>
  <si>
    <t>Видатки за рахунок спеціального фонду міського бюджету</t>
  </si>
  <si>
    <t xml:space="preserve">         Видатки за рахунок спеціального фонду Державного бюджету</t>
  </si>
  <si>
    <t xml:space="preserve">   - Утримання центрiв соцiальних служб для молодi</t>
  </si>
  <si>
    <t xml:space="preserve"> - погашення заборгованості з різниці в тарифах на теплову енергію, послуги з централізованого водопостачання та водовідведення</t>
  </si>
  <si>
    <t xml:space="preserve"> -інші заходи у сфері електротранспорту</t>
  </si>
  <si>
    <t>100303</t>
  </si>
  <si>
    <t xml:space="preserve"> - Ремонтно-будівельні організації житлово-комунального господарства</t>
  </si>
  <si>
    <t xml:space="preserve">   - Центр первинної медико-санітарної допомоги</t>
  </si>
  <si>
    <t xml:space="preserve">090200 </t>
  </si>
  <si>
    <t>090405 090406 090411</t>
  </si>
  <si>
    <t>Фізична культура і спорт</t>
  </si>
  <si>
    <t xml:space="preserve"> - Додатковi виплати населенню на покриття витрат з оплати житлово-комунальних послуг, твердого палива</t>
  </si>
  <si>
    <t>Виконано за 1 квартал 2014р.</t>
  </si>
  <si>
    <t>% до 1 кварталу 2013 р.</t>
  </si>
  <si>
    <t>План з урахуван-ням внесених змін на 2014р.</t>
  </si>
  <si>
    <t>Охорона та раціональне  використання природних ресурсів</t>
  </si>
  <si>
    <t>Інші пільги ветеранам війни , особам, на яких поширюється ЗУ "Про статус ветеранів війни, гарантії їх соціального захисту", особа ,які мають особливі заслуги перед Батьківщиною, тощо</t>
  </si>
  <si>
    <t>Погашення заборгованіості з різниці в тарифах на теплову енергію, послуги з централізованого водопостачання та водовідведення...</t>
  </si>
  <si>
    <t>Центр первинної медико-санітарної допомоги</t>
  </si>
  <si>
    <t>Охорона здоров'я</t>
  </si>
  <si>
    <t>Інші субвенції</t>
  </si>
  <si>
    <t>ь</t>
  </si>
  <si>
    <t>% до уточненого плану на 2014 р.</t>
  </si>
  <si>
    <t>% до  2013 р.</t>
  </si>
  <si>
    <t>Фінансування</t>
  </si>
  <si>
    <t>Код бюджетної класифікації</t>
  </si>
  <si>
    <t>200000</t>
  </si>
  <si>
    <t>Внутрішнє фінансування</t>
  </si>
  <si>
    <t>208000</t>
  </si>
  <si>
    <t>208100</t>
  </si>
  <si>
    <t>На початок періоду</t>
  </si>
  <si>
    <t>208200</t>
  </si>
  <si>
    <t>На кінець періоду</t>
  </si>
  <si>
    <t>208400</t>
  </si>
  <si>
    <t>Кошти, що передаються із загального фонду бюджету до бюджету розвитку (спеціального фонду)</t>
  </si>
  <si>
    <t>900230</t>
  </si>
  <si>
    <t>600000</t>
  </si>
  <si>
    <t>602000</t>
  </si>
  <si>
    <t>Дефіцит(-)/ профіцит(+)*</t>
  </si>
  <si>
    <t>Дефіцит(-)/ профіцит(+)**</t>
  </si>
  <si>
    <t>200001</t>
  </si>
  <si>
    <t>Внутрішнє фінансування*</t>
  </si>
  <si>
    <t>Внутрішнє фінансування**</t>
  </si>
  <si>
    <t>Фінансування за рахунок зміни залишків коштів бюджетів*</t>
  </si>
  <si>
    <t>Фінансування за рахунок зміни залишків коштів бюджетів**</t>
  </si>
  <si>
    <t>Інші розрахунки**</t>
  </si>
  <si>
    <t>208340</t>
  </si>
  <si>
    <t>Разом коштів, отриманих з усіх джерел фінансування бюджету за типом кредитора*</t>
  </si>
  <si>
    <t>900231</t>
  </si>
  <si>
    <t>Разом коштів, отриманих з усіх джерел фінансування бюджету за типом кредитора**</t>
  </si>
  <si>
    <t>Фінансування за активними операціями*</t>
  </si>
  <si>
    <t>Фінансування за активними операціями**</t>
  </si>
  <si>
    <t>Зміни обсягів бюджетних коштів*</t>
  </si>
  <si>
    <t>Зміни обсягів бюджетних коштів**</t>
  </si>
  <si>
    <t>602100</t>
  </si>
  <si>
    <t>602200</t>
  </si>
  <si>
    <t>602300</t>
  </si>
  <si>
    <t>602400</t>
  </si>
  <si>
    <t>900460</t>
  </si>
  <si>
    <t>900461</t>
  </si>
  <si>
    <t>Разом коштів, отриманих з усіх джерел фінансування бюджету за типом боргового зобов язання*</t>
  </si>
  <si>
    <t>Спеціальний фонд</t>
  </si>
  <si>
    <t>205000</t>
  </si>
  <si>
    <t>Фінансування за рахунок залишків коштів на рахунках бюджетних установ*</t>
  </si>
  <si>
    <t>Фінансування за рахунок залишків коштів на рахунках бюджетних установ**</t>
  </si>
  <si>
    <t>205100</t>
  </si>
  <si>
    <t>205200</t>
  </si>
  <si>
    <t>205340</t>
  </si>
  <si>
    <t>Інші розрахунки*</t>
  </si>
  <si>
    <t>208300</t>
  </si>
  <si>
    <t>602304</t>
  </si>
  <si>
    <t>Разом коштів, отриманих з усіх джерел фінансування бюджету за типом боргового зобов язання**</t>
  </si>
  <si>
    <t>203000</t>
  </si>
  <si>
    <t>203400</t>
  </si>
  <si>
    <t>Інше внутрішнє фінансування</t>
  </si>
  <si>
    <t>Фінансування за рахунок коштів єдиного казначейського рахунку</t>
  </si>
  <si>
    <t>603000</t>
  </si>
  <si>
    <t>* з урахуванням суми міжбюджетних трансфертів, які перердаються між місцевими бюджетами різних рівнів або між бюджетами однієї підпорядкованості</t>
  </si>
  <si>
    <t>**без урахування суми міжбюджетних трансфертів, які перердаються між місцевими бюджетами різних рівнів або між бюджетами однієї підпорядкованості</t>
  </si>
  <si>
    <t>Виконано за 1 квартал 2015р.</t>
  </si>
  <si>
    <t>План з урахуванням внесених змін на  1 квартал 2015р.</t>
  </si>
  <si>
    <t>Реверсна дотація</t>
  </si>
  <si>
    <t>Школи естетичного виховання дітей</t>
  </si>
  <si>
    <t>Централізована бухгалтерія відділу культури</t>
  </si>
  <si>
    <t>1000</t>
  </si>
  <si>
    <t>2000</t>
  </si>
  <si>
    <t xml:space="preserve">   Соцiальний захист та соцiальне забезпечення</t>
  </si>
  <si>
    <t>3000</t>
  </si>
  <si>
    <t>Культура і мистецтво</t>
  </si>
  <si>
    <t>3040</t>
  </si>
  <si>
    <t>3048</t>
  </si>
  <si>
    <t>3080</t>
  </si>
  <si>
    <t>3131</t>
  </si>
  <si>
    <t>3104</t>
  </si>
  <si>
    <t>3105</t>
  </si>
  <si>
    <t xml:space="preserve"> -Надання державної соціальної допомоги малозабезпеченим сім'ям</t>
  </si>
  <si>
    <t xml:space="preserve">   - Центр соцiальних служб для сім ї, дітей та молодi</t>
  </si>
  <si>
    <t xml:space="preserve">   - Здійснення заходів та реалізація проектів на виконання програми "Молодь України" відділу у справах молоді та спорту</t>
  </si>
  <si>
    <t xml:space="preserve">   - Інші заходи в галузі охорони здоров я (безплатне зубопротезування пільговикам)</t>
  </si>
  <si>
    <t>6000</t>
  </si>
  <si>
    <t>6010</t>
  </si>
  <si>
    <t>6030</t>
  </si>
  <si>
    <t>4000</t>
  </si>
  <si>
    <t>5000</t>
  </si>
  <si>
    <t>5031</t>
  </si>
  <si>
    <t xml:space="preserve"> -Видатки на утримання закладів відділу молоді та спорту (в тому числі СДЮСТШ "Садко")</t>
  </si>
  <si>
    <t xml:space="preserve"> -  Видатки на утримання ДЮСШ відділу освіти</t>
  </si>
  <si>
    <t xml:space="preserve"> -Інші заходи у сфері електротранспорту</t>
  </si>
  <si>
    <t>8600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</si>
  <si>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</si>
  <si>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</si>
  <si>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</si>
  <si>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закладами, спеціалізованими школами, ліцеями,гімназіями, колегіумами</t>
  </si>
  <si>
    <t>1090</t>
  </si>
  <si>
    <t>2010</t>
  </si>
  <si>
    <t>Багатопрофільна лікарня</t>
  </si>
  <si>
    <t>Забезпечення соцпослугами за місцем проживання громадян, не здатних до самообслуговування у зв язку з похилим віком, хворобою, інвалідністю</t>
  </si>
  <si>
    <t>6021</t>
  </si>
  <si>
    <t>6022</t>
  </si>
  <si>
    <t>Капітальний ремонт житлового фонду об єднань співвласників багатоквартирних будинків</t>
  </si>
  <si>
    <t>6051</t>
  </si>
  <si>
    <t>Забезпечення функціонування теплових мереж</t>
  </si>
  <si>
    <t>6052</t>
  </si>
  <si>
    <t>Забезпечення функціонування водопровідно-каналізаційного господарства</t>
  </si>
  <si>
    <t>4060</t>
  </si>
  <si>
    <t>4100</t>
  </si>
  <si>
    <t>5041</t>
  </si>
  <si>
    <t>Утримання комунальних спортивних споруд</t>
  </si>
  <si>
    <t>Внески до статутного капіталу суб єктів господарювання</t>
  </si>
  <si>
    <t>9110</t>
  </si>
  <si>
    <t>Державне управління</t>
  </si>
  <si>
    <t>0100</t>
  </si>
  <si>
    <t>3012 3022</t>
  </si>
  <si>
    <t xml:space="preserve"> - Надання субсидій  населенню на відшкодування витрат з оплати житлово-комунальних послуг, твердого палива та рідкого пічного побутового палива і скрапленого газу</t>
  </si>
  <si>
    <t>3121</t>
  </si>
  <si>
    <t>3242</t>
  </si>
  <si>
    <t xml:space="preserve">   - Іншi заходи у сфері соціального захисту і соціального забезпечення</t>
  </si>
  <si>
    <t xml:space="preserve">   - Забезпечення соцпослугами за місцем проживання громадян, які не здатні до самообслуговування у зв язку з похилим віком, хворобою, інвалідністю</t>
  </si>
  <si>
    <t xml:space="preserve"> -Надання реабілітаційних послуг особам з інвалідністю та  дітям з інвалідністю</t>
  </si>
  <si>
    <t>3160</t>
  </si>
  <si>
    <t xml:space="preserve"> -Надання соціальних гарантій фізичним особам, які надають соцпослуги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</si>
  <si>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</si>
  <si>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 xml:space="preserve">  - Надання пільг почесним громадянам міста на оплату житлово-комунальних послуг</t>
  </si>
  <si>
    <t>3192</t>
  </si>
  <si>
    <t xml:space="preserve">   - Надання фінансової підтримки громадським органiзацiям ветеранів іосіб з  інвалідністю, діяльність яких має соціальну спрямованість</t>
  </si>
  <si>
    <t>3210</t>
  </si>
  <si>
    <t>3230</t>
  </si>
  <si>
    <t>Виплата державної соцдопомоги на дітей-сиріт та дітей, позбавлених батьківського піклування у прийомних сім ях, грошового забезпечення прийомним батькам за надання соцпослуг…</t>
  </si>
  <si>
    <t xml:space="preserve"> -  Централізовані заходи з лікування хворих на цукровий та нецукровий діабет</t>
  </si>
  <si>
    <t xml:space="preserve"> - Відшкодування вартості лікарських засобів для лікування окремих категорій</t>
  </si>
  <si>
    <t>2111</t>
  </si>
  <si>
    <t>2152</t>
  </si>
  <si>
    <t>2144</t>
  </si>
  <si>
    <t>2146</t>
  </si>
  <si>
    <t xml:space="preserve">5011 5012 5031 5041 5062 5063 </t>
  </si>
  <si>
    <t xml:space="preserve">   - Утримання та ефективна експлуатація об єктів житлово-комунального господарства</t>
  </si>
  <si>
    <t xml:space="preserve">  -Організація  благоустрою населених пунктів</t>
  </si>
  <si>
    <t>6011</t>
  </si>
  <si>
    <t xml:space="preserve">  - Експлуатація та технічне обслуговування житлового фонду</t>
  </si>
  <si>
    <t>6012</t>
  </si>
  <si>
    <t xml:space="preserve"> - Забезпечення діяльності з виробництва, транспортування, постачання теплової енергії</t>
  </si>
  <si>
    <t>6014</t>
  </si>
  <si>
    <t xml:space="preserve"> - Забезпечення збору та вивезення сміття і відходів</t>
  </si>
  <si>
    <t>6015</t>
  </si>
  <si>
    <t xml:space="preserve"> - Забезпечення надійної та безперебійної експлуатації ліфтів</t>
  </si>
  <si>
    <t>6017</t>
  </si>
  <si>
    <t xml:space="preserve"> - Інша діяльність, пов язана з експлуатацією об єктів житлово-комунального господарства</t>
  </si>
  <si>
    <t>6020</t>
  </si>
  <si>
    <t xml:space="preserve"> - Забезпечення функціонування підприємств, установ та організацій, що виробляють, виконують та/або надають житлово-комунальні послуги</t>
  </si>
  <si>
    <t>8410</t>
  </si>
  <si>
    <t xml:space="preserve"> - Фінансова підтримка засобів масової інформації</t>
  </si>
  <si>
    <t>7130</t>
  </si>
  <si>
    <t>7000</t>
  </si>
  <si>
    <t>Економічна діяльність</t>
  </si>
  <si>
    <t>7350</t>
  </si>
  <si>
    <t>7426</t>
  </si>
  <si>
    <t>7442</t>
  </si>
  <si>
    <t>7680</t>
  </si>
  <si>
    <t xml:space="preserve"> - Здійснення заходів з землеустрою</t>
  </si>
  <si>
    <t xml:space="preserve"> - Розроблення схем планування та забудови територій (містобудівної документації)</t>
  </si>
  <si>
    <t xml:space="preserve"> - Утримання та розвиток інших об єктів транспортної інфраструктури</t>
  </si>
  <si>
    <t xml:space="preserve"> - Членські внески до асоціацій органів місцевого самоврядування</t>
  </si>
  <si>
    <t>8000</t>
  </si>
  <si>
    <t>Інша діяльність</t>
  </si>
  <si>
    <t>8700</t>
  </si>
  <si>
    <t xml:space="preserve">    - Резервний фонд</t>
  </si>
  <si>
    <t>9000</t>
  </si>
  <si>
    <t>Міжбюджетні трансферти</t>
  </si>
  <si>
    <t>9700</t>
  </si>
  <si>
    <t>Інші субвенції з міського бюджету</t>
  </si>
  <si>
    <t>Надання позашкільної освіти позашкільними закладами освіти, заходи із позашкільної роботи з дітьми</t>
  </si>
  <si>
    <t>Організація благоустрою населених пунктів</t>
  </si>
  <si>
    <t>4030</t>
  </si>
  <si>
    <t>Забезпечення діяльності бібліотек</t>
  </si>
  <si>
    <t>4040</t>
  </si>
  <si>
    <t>Забезпечення діяльності галереї мистецтв</t>
  </si>
  <si>
    <t>1100</t>
  </si>
  <si>
    <t>Надання спеціальної освіти школами естетичного виховання…</t>
  </si>
  <si>
    <t>8311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</si>
  <si>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</si>
  <si>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</si>
  <si>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7366</t>
  </si>
  <si>
    <t>Реалізація проектів в рамках Надзвичайної кредитної програми для відновлення України</t>
  </si>
  <si>
    <t>7370</t>
  </si>
  <si>
    <t>Реалізація інших заходів щодо соціально-економічного розвитку територій</t>
  </si>
  <si>
    <t>8881</t>
  </si>
  <si>
    <t>8822</t>
  </si>
  <si>
    <t>План з урахуван-ням внесених змін на 2019р.</t>
  </si>
  <si>
    <t>1161</t>
  </si>
  <si>
    <t>Забезпечення діяльності інших закладів у сфері освіти</t>
  </si>
  <si>
    <t>1170</t>
  </si>
  <si>
    <t>Забезпечення діяльності інклюзивно-ресурсних центрів</t>
  </si>
  <si>
    <t>3031</t>
  </si>
  <si>
    <t>Надання інших пільг окремим категоріям громадян відповідно до законодавства</t>
  </si>
  <si>
    <t>Надання реабілітаційних послуг особам з інвалідністю та дітям з інвалідністю</t>
  </si>
  <si>
    <t>Забезпечення діяльності з виробництва, транспортування, постачання теплової енергії</t>
  </si>
  <si>
    <t>Забезпечення надійної та безперебіної експлуатації ліфтів</t>
  </si>
  <si>
    <t>6016</t>
  </si>
  <si>
    <t>Впровадження засобів обліку витрат та регулювання споживання води та теплової енергії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</si>
  <si>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</si>
  <si>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6084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</si>
  <si>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</si>
  <si>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</si>
  <si>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</si>
  <si>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</si>
  <si>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</si>
  <si>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</si>
  <si>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</si>
  <si>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споруд,установ та закладів фізичної культури і спорту</t>
  </si>
  <si>
    <t>7330</t>
  </si>
  <si>
    <t>Будівництво інших об єктів комунальної власності</t>
  </si>
  <si>
    <t>Розроблення схем планування та забудови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</si>
  <si>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</si>
  <si>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</si>
  <si>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</si>
  <si>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</si>
  <si>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</si>
  <si>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</si>
  <si>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7670</t>
  </si>
  <si>
    <t>8110</t>
  </si>
  <si>
    <t>Заходи із запобігання та ліквідації надзвичайних ситуацій та наслідків стихійного лиха</t>
  </si>
  <si>
    <t>0150</t>
  </si>
  <si>
    <t>0160</t>
  </si>
  <si>
    <t>Організаційне, інформаційно-аналітичне та матеріально-технічне забезпечення діяльності міської ради</t>
  </si>
  <si>
    <t>Керівництво і управління у відповідній сфері у містах, селищах, селах, об єднаних територіальних громадах</t>
  </si>
  <si>
    <t>8821</t>
  </si>
  <si>
    <t>Надання кошів для забезпечення гарантійних зобов язань за позичальників, що отримали кредити під місцеві гарантії</t>
  </si>
  <si>
    <t>Надання пільгових дострокових кредитів молодим сім ям та одиноким молодим громадянам на будівництво/придбання житла</t>
  </si>
  <si>
    <t>Повернення пільгових дострокових кредитів, наданих молодим сім ям та одиноким молодим громадянам на будівництво/придбання житла</t>
  </si>
  <si>
    <t>2010 2080 2100 2151</t>
  </si>
  <si>
    <t xml:space="preserve">   - Багатопрофільна лікарня, амбулаторно-поліклінічна допомога, стоматологічна допомога, централізована бухгалтерія</t>
  </si>
  <si>
    <t xml:space="preserve">   - Надання пiльг на оплату житлово-комунальних послуг, на придбання тавердого палива та скрапленого газу, з оплати послуг зв язку, інших пільг  та компенсаційні виплати за пільговий проїзд на залізничному транспорті окремим категоріям громадян відповідно до законодавства,</t>
  </si>
  <si>
    <t>3011 3021 3031 3032 3035</t>
  </si>
  <si>
    <t>3140</t>
  </si>
  <si>
    <t>Оздоровлення та відпочинок дітей</t>
  </si>
  <si>
    <t>3090</t>
  </si>
  <si>
    <t>6013</t>
  </si>
  <si>
    <t>Забезпечення діяльності водопровідно-каналізаційного господарства</t>
  </si>
  <si>
    <t>7693</t>
  </si>
  <si>
    <t>Інші заходи, пов язані з економічною діяльністю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</si>
  <si>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</si>
  <si>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</si>
  <si>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</si>
  <si>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</si>
  <si>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Інші заходи у сфері електротранспорту</t>
  </si>
  <si>
    <t>7470</t>
  </si>
  <si>
    <t>Інша діяльність у сфері дорожнього господарства</t>
  </si>
  <si>
    <t>Інші субвенції з місцевого бюджету</t>
  </si>
  <si>
    <t xml:space="preserve">   - Надання допомог сiм'ям з дiтьми, малозабезпеченим сім ям, тимчасової допомоги дітям, вішкодування послуги "муніципальна няня"</t>
  </si>
  <si>
    <t xml:space="preserve"> - 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непрацездатній особі, яка доглядає за особою з інвалідністю І групи, а також за особою, яка досягла 80-річного віку, надання допомоги на дітей, хворих на тяжкі хвороби, на дітей які виховуються у багатодітних сім ях</t>
  </si>
  <si>
    <t xml:space="preserve"> - Видатки на поховання учасників бойових дій та осіб з інвалідністю внаслідок війни</t>
  </si>
  <si>
    <t xml:space="preserve"> - Організація та проведення громадських робіт</t>
  </si>
  <si>
    <t>Забезпечення діяльності палаців і будинків культури, клубів, центрів дозвілля та інших клубних закладів</t>
  </si>
  <si>
    <t>Утримання та навчально-тренувальна робота комунальних дитячо-юнацьких спортивних шкіл</t>
  </si>
  <si>
    <t>План з урахуван-ням внесених змін на 9 місяців 2019р.</t>
  </si>
  <si>
    <t>Виконано за 9 місяців 2019р.</t>
  </si>
  <si>
    <t>% до уточненого плану на 9 місяців 2019 р.</t>
  </si>
  <si>
    <t>Виконано за 9 місяців 2018р.</t>
  </si>
  <si>
    <t>% до 9 місяців 2018 р.</t>
  </si>
  <si>
    <t>3221</t>
  </si>
  <si>
    <t>Грошова компенсація за належні для отримання жилі приміщення для сімей осіб, визначених абзацами 5-8 п.1 ст.10 ЗУ "Про статус ветеранів війни, гарантії їх соціального захисту", для осіб з інвалідністю І-ІІ групи…..</t>
  </si>
  <si>
    <t>Експлуатація та технічне обслуговування житлового фонду</t>
  </si>
  <si>
    <t>6083</t>
  </si>
  <si>
    <t>Проектні, будівельно-ремонтні роботи, придбання житла та приміщень для розвитку сімейних форм виховання, наближених до сімейних, та забезпечення житлом дітей-сиріт, дітей,позбавлених батьківського піклування, осіб з їх числа</t>
  </si>
  <si>
    <t>4081</t>
  </si>
  <si>
    <t>7300</t>
  </si>
  <si>
    <t>Будівництво та регіональний розвиток</t>
  </si>
  <si>
    <t>Керуючий справами виконкому</t>
  </si>
  <si>
    <t>Ю. ЖУРБА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</si>
</sst>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</numFmts>
  <fonts count="64">
    <font>
      <sz val="10"/>
      <name val="Times New Roman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9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 Cyr"/>
      <family val="0"/>
    </font>
    <font>
      <b/>
      <sz val="11"/>
      <name val="Times New Roman"/>
      <family val="1"/>
    </font>
    <font>
      <i/>
      <sz val="12"/>
      <name val="Times New Roman Cyr"/>
      <family val="0"/>
    </font>
    <font>
      <i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4" fillId="0" borderId="0" xfId="53" applyFont="1" applyProtection="1">
      <alignment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172" fontId="3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center"/>
      <protection/>
    </xf>
    <xf numFmtId="0" fontId="12" fillId="0" borderId="10" xfId="0" applyFont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12" fillId="0" borderId="1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Border="1" applyAlignment="1" applyProtection="1">
      <alignment horizontal="center"/>
      <protection/>
    </xf>
    <xf numFmtId="0" fontId="12" fillId="0" borderId="10" xfId="0" applyFont="1" applyBorder="1" applyAlignment="1">
      <alignment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/>
    </xf>
    <xf numFmtId="49" fontId="12" fillId="33" borderId="12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1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3" fillId="34" borderId="18" xfId="0" applyNumberFormat="1" applyFont="1" applyFill="1" applyBorder="1" applyAlignment="1">
      <alignment/>
    </xf>
    <xf numFmtId="49" fontId="14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5" fillId="33" borderId="0" xfId="0" applyNumberFormat="1" applyFont="1" applyFill="1" applyBorder="1" applyAlignment="1">
      <alignment horizontal="center"/>
    </xf>
    <xf numFmtId="49" fontId="12" fillId="0" borderId="16" xfId="0" applyNumberFormat="1" applyFont="1" applyBorder="1" applyAlignment="1" applyProtection="1">
      <alignment horizontal="center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12" fillId="0" borderId="18" xfId="0" applyNumberFormat="1" applyFont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49" fontId="3" fillId="34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3" fillId="33" borderId="1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49" fontId="3" fillId="0" borderId="10" xfId="0" applyNumberFormat="1" applyFont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172" fontId="12" fillId="33" borderId="10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172" fontId="12" fillId="0" borderId="10" xfId="0" applyNumberFormat="1" applyFont="1" applyBorder="1" applyAlignment="1">
      <alignment/>
    </xf>
    <xf numFmtId="49" fontId="3" fillId="35" borderId="12" xfId="0" applyNumberFormat="1" applyFont="1" applyFill="1" applyBorder="1" applyAlignment="1" applyProtection="1">
      <alignment horizontal="center"/>
      <protection/>
    </xf>
    <xf numFmtId="172" fontId="3" fillId="35" borderId="10" xfId="0" applyNumberFormat="1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 applyProtection="1">
      <alignment horizontal="center" wrapText="1"/>
      <protection/>
    </xf>
    <xf numFmtId="49" fontId="3" fillId="36" borderId="2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3" fontId="8" fillId="0" borderId="0" xfId="0" applyNumberFormat="1" applyFont="1" applyBorder="1" applyAlignment="1" applyProtection="1">
      <alignment horizontal="center"/>
      <protection/>
    </xf>
    <xf numFmtId="172" fontId="12" fillId="34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 applyProtection="1">
      <alignment horizontal="center"/>
      <protection/>
    </xf>
    <xf numFmtId="172" fontId="4" fillId="0" borderId="10" xfId="0" applyNumberFormat="1" applyFont="1" applyBorder="1" applyAlignment="1">
      <alignment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12" fillId="0" borderId="21" xfId="0" applyNumberFormat="1" applyFont="1" applyBorder="1" applyAlignment="1" applyProtection="1">
      <alignment horizontal="left" wrapText="1"/>
      <protection/>
    </xf>
    <xf numFmtId="0" fontId="12" fillId="0" borderId="21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3" fillId="0" borderId="23" xfId="0" applyFont="1" applyBorder="1" applyAlignment="1">
      <alignment horizontal="left"/>
    </xf>
    <xf numFmtId="172" fontId="3" fillId="36" borderId="22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172" fontId="12" fillId="0" borderId="10" xfId="0" applyNumberFormat="1" applyFont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12" fillId="34" borderId="10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>
      <alignment horizontal="center"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0" applyNumberFormat="1" applyFont="1" applyFill="1" applyBorder="1" applyAlignment="1" applyProtection="1">
      <alignment horizontal="center"/>
      <protection/>
    </xf>
    <xf numFmtId="172" fontId="16" fillId="36" borderId="10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 applyProtection="1">
      <alignment horizontal="center"/>
      <protection/>
    </xf>
    <xf numFmtId="172" fontId="3" fillId="33" borderId="10" xfId="0" applyNumberFormat="1" applyFont="1" applyFill="1" applyBorder="1" applyAlignment="1" applyProtection="1">
      <alignment horizontal="center"/>
      <protection/>
    </xf>
    <xf numFmtId="172" fontId="20" fillId="33" borderId="10" xfId="0" applyNumberFormat="1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left" vertical="center" wrapText="1"/>
      <protection/>
    </xf>
    <xf numFmtId="0" fontId="3" fillId="34" borderId="21" xfId="0" applyFont="1" applyFill="1" applyBorder="1" applyAlignment="1" applyProtection="1">
      <alignment horizontal="left" wrapText="1"/>
      <protection/>
    </xf>
    <xf numFmtId="0" fontId="12" fillId="0" borderId="21" xfId="0" applyFont="1" applyBorder="1" applyAlignment="1" applyProtection="1">
      <alignment horizontal="left" wrapText="1"/>
      <protection/>
    </xf>
    <xf numFmtId="0" fontId="12" fillId="0" borderId="26" xfId="0" applyFont="1" applyBorder="1" applyAlignment="1" applyProtection="1">
      <alignment horizontal="left" wrapText="1"/>
      <protection/>
    </xf>
    <xf numFmtId="1" fontId="12" fillId="0" borderId="21" xfId="0" applyNumberFormat="1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34" borderId="21" xfId="0" applyFont="1" applyFill="1" applyBorder="1" applyAlignment="1">
      <alignment wrapText="1"/>
    </xf>
    <xf numFmtId="0" fontId="3" fillId="35" borderId="21" xfId="0" applyFont="1" applyFill="1" applyBorder="1" applyAlignment="1" applyProtection="1">
      <alignment horizontal="left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7" xfId="0" applyFont="1" applyFill="1" applyBorder="1" applyAlignment="1">
      <alignment wrapText="1"/>
    </xf>
    <xf numFmtId="0" fontId="3" fillId="34" borderId="28" xfId="0" applyFont="1" applyFill="1" applyBorder="1" applyAlignment="1">
      <alignment wrapText="1"/>
    </xf>
    <xf numFmtId="0" fontId="3" fillId="36" borderId="22" xfId="0" applyFont="1" applyFill="1" applyBorder="1" applyAlignment="1">
      <alignment wrapText="1"/>
    </xf>
    <xf numFmtId="0" fontId="13" fillId="0" borderId="28" xfId="0" applyNumberFormat="1" applyFont="1" applyBorder="1" applyAlignment="1">
      <alignment wrapText="1"/>
    </xf>
    <xf numFmtId="0" fontId="0" fillId="0" borderId="29" xfId="0" applyBorder="1" applyAlignment="1">
      <alignment/>
    </xf>
    <xf numFmtId="172" fontId="3" fillId="34" borderId="25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>
      <alignment horizontal="center"/>
    </xf>
    <xf numFmtId="172" fontId="3" fillId="34" borderId="30" xfId="0" applyNumberFormat="1" applyFont="1" applyFill="1" applyBorder="1" applyAlignment="1" applyProtection="1">
      <alignment horizontal="center"/>
      <protection/>
    </xf>
    <xf numFmtId="0" fontId="3" fillId="34" borderId="30" xfId="0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72" fontId="12" fillId="0" borderId="31" xfId="0" applyNumberFormat="1" applyFont="1" applyBorder="1" applyAlignment="1">
      <alignment horizontal="center"/>
    </xf>
    <xf numFmtId="172" fontId="12" fillId="33" borderId="21" xfId="0" applyNumberFormat="1" applyFont="1" applyFill="1" applyBorder="1" applyAlignment="1">
      <alignment horizontal="center"/>
    </xf>
    <xf numFmtId="172" fontId="12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12" fillId="34" borderId="21" xfId="0" applyNumberFormat="1" applyFont="1" applyFill="1" applyBorder="1" applyAlignment="1">
      <alignment horizontal="center"/>
    </xf>
    <xf numFmtId="172" fontId="3" fillId="35" borderId="21" xfId="0" applyNumberFormat="1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2" fontId="3" fillId="34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72" fontId="3" fillId="0" borderId="21" xfId="0" applyNumberFormat="1" applyFont="1" applyBorder="1" applyAlignment="1">
      <alignment/>
    </xf>
    <xf numFmtId="172" fontId="3" fillId="0" borderId="33" xfId="0" applyNumberFormat="1" applyFont="1" applyBorder="1" applyAlignment="1">
      <alignment/>
    </xf>
    <xf numFmtId="172" fontId="3" fillId="0" borderId="34" xfId="0" applyNumberFormat="1" applyFont="1" applyBorder="1" applyAlignment="1">
      <alignment/>
    </xf>
    <xf numFmtId="172" fontId="3" fillId="33" borderId="34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3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9" fillId="34" borderId="10" xfId="0" applyFont="1" applyFill="1" applyBorder="1" applyAlignment="1">
      <alignment/>
    </xf>
    <xf numFmtId="0" fontId="3" fillId="0" borderId="36" xfId="0" applyFont="1" applyBorder="1" applyAlignment="1" applyProtection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3" fillId="36" borderId="40" xfId="0" applyNumberFormat="1" applyFont="1" applyFill="1" applyBorder="1" applyAlignment="1">
      <alignment/>
    </xf>
    <xf numFmtId="0" fontId="0" fillId="34" borderId="41" xfId="0" applyFill="1" applyBorder="1" applyAlignment="1">
      <alignment/>
    </xf>
    <xf numFmtId="172" fontId="21" fillId="34" borderId="42" xfId="0" applyNumberFormat="1" applyFont="1" applyFill="1" applyBorder="1" applyAlignment="1">
      <alignment/>
    </xf>
    <xf numFmtId="172" fontId="21" fillId="0" borderId="42" xfId="0" applyNumberFormat="1" applyFont="1" applyFill="1" applyBorder="1" applyAlignment="1">
      <alignment/>
    </xf>
    <xf numFmtId="172" fontId="7" fillId="0" borderId="42" xfId="0" applyNumberFormat="1" applyFont="1" applyFill="1" applyBorder="1" applyAlignment="1">
      <alignment/>
    </xf>
    <xf numFmtId="172" fontId="21" fillId="36" borderId="42" xfId="0" applyNumberFormat="1" applyFont="1" applyFill="1" applyBorder="1" applyAlignment="1">
      <alignment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wrapText="1"/>
    </xf>
    <xf numFmtId="172" fontId="9" fillId="0" borderId="42" xfId="0" applyNumberFormat="1" applyFont="1" applyFill="1" applyBorder="1" applyAlignment="1">
      <alignment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72" fontId="3" fillId="34" borderId="21" xfId="0" applyNumberFormat="1" applyFont="1" applyFill="1" applyBorder="1" applyAlignment="1">
      <alignment/>
    </xf>
    <xf numFmtId="172" fontId="3" fillId="34" borderId="10" xfId="0" applyNumberFormat="1" applyFont="1" applyFill="1" applyBorder="1" applyAlignment="1">
      <alignment/>
    </xf>
    <xf numFmtId="172" fontId="3" fillId="34" borderId="44" xfId="0" applyNumberFormat="1" applyFont="1" applyFill="1" applyBorder="1" applyAlignment="1">
      <alignment/>
    </xf>
    <xf numFmtId="172" fontId="3" fillId="34" borderId="10" xfId="0" applyNumberFormat="1" applyFont="1" applyFill="1" applyBorder="1" applyAlignment="1" applyProtection="1">
      <alignment horizontal="center"/>
      <protection/>
    </xf>
    <xf numFmtId="172" fontId="3" fillId="34" borderId="21" xfId="0" applyNumberFormat="1" applyFont="1" applyFill="1" applyBorder="1" applyAlignment="1">
      <alignment/>
    </xf>
    <xf numFmtId="172" fontId="18" fillId="34" borderId="10" xfId="0" applyNumberFormat="1" applyFont="1" applyFill="1" applyBorder="1" applyAlignment="1" applyProtection="1">
      <alignment horizontal="center"/>
      <protection/>
    </xf>
    <xf numFmtId="172" fontId="3" fillId="34" borderId="10" xfId="0" applyNumberFormat="1" applyFont="1" applyFill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49" fontId="3" fillId="36" borderId="12" xfId="0" applyNumberFormat="1" applyFont="1" applyFill="1" applyBorder="1" applyAlignment="1">
      <alignment/>
    </xf>
    <xf numFmtId="0" fontId="3" fillId="36" borderId="12" xfId="0" applyFont="1" applyFill="1" applyBorder="1" applyAlignment="1">
      <alignment wrapText="1"/>
    </xf>
    <xf numFmtId="172" fontId="3" fillId="36" borderId="40" xfId="0" applyNumberFormat="1" applyFont="1" applyFill="1" applyBorder="1" applyAlignment="1">
      <alignment horizontal="center"/>
    </xf>
    <xf numFmtId="172" fontId="3" fillId="34" borderId="26" xfId="0" applyNumberFormat="1" applyFont="1" applyFill="1" applyBorder="1" applyAlignment="1">
      <alignment/>
    </xf>
    <xf numFmtId="172" fontId="3" fillId="34" borderId="26" xfId="0" applyNumberFormat="1" applyFont="1" applyFill="1" applyBorder="1" applyAlignment="1">
      <alignment/>
    </xf>
    <xf numFmtId="172" fontId="3" fillId="34" borderId="40" xfId="0" applyNumberFormat="1" applyFont="1" applyFill="1" applyBorder="1" applyAlignment="1">
      <alignment/>
    </xf>
    <xf numFmtId="172" fontId="12" fillId="0" borderId="26" xfId="0" applyNumberFormat="1" applyFont="1" applyBorder="1" applyAlignment="1">
      <alignment horizontal="center"/>
    </xf>
    <xf numFmtId="172" fontId="12" fillId="0" borderId="40" xfId="0" applyNumberFormat="1" applyFont="1" applyBorder="1" applyAlignment="1">
      <alignment horizontal="center"/>
    </xf>
    <xf numFmtId="172" fontId="12" fillId="0" borderId="10" xfId="0" applyNumberFormat="1" applyFont="1" applyFill="1" applyBorder="1" applyAlignment="1" applyProtection="1">
      <alignment horizontal="center"/>
      <protection/>
    </xf>
    <xf numFmtId="172" fontId="3" fillId="37" borderId="10" xfId="0" applyNumberFormat="1" applyFont="1" applyFill="1" applyBorder="1" applyAlignment="1">
      <alignment/>
    </xf>
    <xf numFmtId="0" fontId="4" fillId="0" borderId="0" xfId="53" applyFont="1" applyAlignment="1" applyProtection="1">
      <alignment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 wrapText="1"/>
      <protection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41" xfId="0" applyFill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/>
      <protection/>
    </xf>
    <xf numFmtId="0" fontId="4" fillId="0" borderId="21" xfId="0" applyFont="1" applyFill="1" applyBorder="1" applyAlignment="1" applyProtection="1">
      <alignment horizontal="left" wrapText="1"/>
      <protection/>
    </xf>
    <xf numFmtId="49" fontId="4" fillId="0" borderId="12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horizontal="left" wrapText="1"/>
      <protection/>
    </xf>
    <xf numFmtId="172" fontId="4" fillId="0" borderId="21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40" xfId="0" applyNumberFormat="1" applyFont="1" applyBorder="1" applyAlignment="1">
      <alignment horizontal="center"/>
    </xf>
    <xf numFmtId="172" fontId="4" fillId="0" borderId="2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21" xfId="0" applyFont="1" applyBorder="1" applyAlignment="1" applyProtection="1">
      <alignment horizontal="left" wrapText="1"/>
      <protection/>
    </xf>
    <xf numFmtId="172" fontId="3" fillId="0" borderId="21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172" fontId="3" fillId="0" borderId="31" xfId="0" applyNumberFormat="1" applyFont="1" applyFill="1" applyBorder="1" applyAlignment="1">
      <alignment horizontal="center"/>
    </xf>
    <xf numFmtId="172" fontId="3" fillId="0" borderId="44" xfId="0" applyNumberFormat="1" applyFont="1" applyFill="1" applyBorder="1" applyAlignment="1" applyProtection="1">
      <alignment horizontal="center"/>
      <protection/>
    </xf>
    <xf numFmtId="0" fontId="3" fillId="0" borderId="44" xfId="0" applyFont="1" applyFill="1" applyBorder="1" applyAlignment="1" applyProtection="1">
      <alignment horizontal="center"/>
      <protection/>
    </xf>
    <xf numFmtId="172" fontId="21" fillId="0" borderId="45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0" fillId="0" borderId="46" xfId="0" applyBorder="1" applyAlignment="1">
      <alignment/>
    </xf>
    <xf numFmtId="0" fontId="22" fillId="0" borderId="4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47" xfId="0" applyFont="1" applyBorder="1" applyAlignment="1">
      <alignment/>
    </xf>
    <xf numFmtId="172" fontId="4" fillId="0" borderId="21" xfId="0" applyNumberFormat="1" applyFont="1" applyBorder="1" applyAlignment="1">
      <alignment horizontal="center"/>
    </xf>
    <xf numFmtId="0" fontId="4" fillId="0" borderId="0" xfId="53" applyFont="1" applyAlignment="1" applyProtection="1">
      <alignment horizontal="center" vertical="center"/>
      <protection/>
    </xf>
    <xf numFmtId="172" fontId="4" fillId="0" borderId="10" xfId="0" applyNumberFormat="1" applyFont="1" applyBorder="1" applyAlignment="1">
      <alignment horizontal="center"/>
    </xf>
    <xf numFmtId="172" fontId="4" fillId="33" borderId="10" xfId="0" applyNumberFormat="1" applyFont="1" applyFill="1" applyBorder="1" applyAlignment="1" applyProtection="1">
      <alignment horizontal="center"/>
      <protection/>
    </xf>
    <xf numFmtId="1" fontId="4" fillId="0" borderId="21" xfId="0" applyNumberFormat="1" applyFont="1" applyBorder="1" applyAlignment="1" applyProtection="1">
      <alignment horizontal="left" wrapText="1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 wrapText="1"/>
      <protection/>
    </xf>
    <xf numFmtId="49" fontId="4" fillId="0" borderId="16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1" fontId="3" fillId="0" borderId="21" xfId="0" applyNumberFormat="1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172" fontId="13" fillId="0" borderId="21" xfId="0" applyNumberFormat="1" applyFont="1" applyFill="1" applyBorder="1" applyAlignment="1">
      <alignment horizontal="center"/>
    </xf>
    <xf numFmtId="172" fontId="3" fillId="0" borderId="21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6" xfId="0" applyNumberFormat="1" applyFont="1" applyBorder="1" applyAlignment="1" applyProtection="1">
      <alignment horizontal="center"/>
      <protection/>
    </xf>
    <xf numFmtId="0" fontId="4" fillId="0" borderId="21" xfId="0" applyFont="1" applyFill="1" applyBorder="1" applyAlignment="1">
      <alignment horizontal="center"/>
    </xf>
    <xf numFmtId="172" fontId="4" fillId="0" borderId="40" xfId="0" applyNumberFormat="1" applyFont="1" applyFill="1" applyBorder="1" applyAlignment="1">
      <alignment horizontal="center"/>
    </xf>
    <xf numFmtId="172" fontId="3" fillId="0" borderId="40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>
      <alignment horizontal="center"/>
    </xf>
    <xf numFmtId="172" fontId="4" fillId="0" borderId="44" xfId="0" applyNumberFormat="1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0" fillId="0" borderId="48" xfId="0" applyBorder="1" applyAlignment="1">
      <alignment/>
    </xf>
    <xf numFmtId="0" fontId="23" fillId="0" borderId="35" xfId="0" applyFont="1" applyBorder="1" applyAlignment="1">
      <alignment horizontal="center" vertical="center" wrapText="1"/>
    </xf>
    <xf numFmtId="0" fontId="3" fillId="0" borderId="21" xfId="0" applyFont="1" applyBorder="1" applyAlignment="1" applyProtection="1">
      <alignment wrapText="1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left" wrapText="1"/>
      <protection/>
    </xf>
    <xf numFmtId="0" fontId="3" fillId="0" borderId="31" xfId="0" applyFont="1" applyFill="1" applyBorder="1" applyAlignment="1" applyProtection="1">
      <alignment horizontal="left" wrapText="1"/>
      <protection/>
    </xf>
    <xf numFmtId="0" fontId="7" fillId="0" borderId="10" xfId="0" applyFont="1" applyFill="1" applyBorder="1" applyAlignment="1">
      <alignment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172" fontId="7" fillId="0" borderId="45" xfId="0" applyNumberFormat="1" applyFont="1" applyFill="1" applyBorder="1" applyAlignment="1">
      <alignment/>
    </xf>
    <xf numFmtId="172" fontId="7" fillId="38" borderId="42" xfId="0" applyNumberFormat="1" applyFont="1" applyFill="1" applyBorder="1" applyAlignment="1">
      <alignment/>
    </xf>
    <xf numFmtId="0" fontId="23" fillId="0" borderId="32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49" fontId="4" fillId="0" borderId="21" xfId="0" applyNumberFormat="1" applyFont="1" applyBorder="1" applyAlignment="1">
      <alignment horizontal="left" wrapText="1"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172" fontId="12" fillId="0" borderId="44" xfId="0" applyNumberFormat="1" applyFont="1" applyBorder="1" applyAlignment="1">
      <alignment horizontal="center"/>
    </xf>
    <xf numFmtId="172" fontId="12" fillId="33" borderId="44" xfId="0" applyNumberFormat="1" applyFont="1" applyFill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172" fontId="21" fillId="0" borderId="41" xfId="0" applyNumberFormat="1" applyFont="1" applyFill="1" applyBorder="1" applyAlignment="1">
      <alignment/>
    </xf>
    <xf numFmtId="172" fontId="3" fillId="0" borderId="33" xfId="0" applyNumberFormat="1" applyFont="1" applyBorder="1" applyAlignment="1">
      <alignment horizontal="center"/>
    </xf>
    <xf numFmtId="172" fontId="3" fillId="0" borderId="34" xfId="0" applyNumberFormat="1" applyFont="1" applyBorder="1" applyAlignment="1">
      <alignment horizontal="center"/>
    </xf>
    <xf numFmtId="172" fontId="3" fillId="33" borderId="34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172" fontId="3" fillId="0" borderId="34" xfId="0" applyNumberFormat="1" applyFont="1" applyBorder="1" applyAlignment="1">
      <alignment horizontal="center"/>
    </xf>
    <xf numFmtId="172" fontId="21" fillId="0" borderId="39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4" fillId="0" borderId="0" xfId="53" applyFont="1" applyAlignment="1" applyProtection="1">
      <alignment wrapText="1"/>
      <protection/>
    </xf>
    <xf numFmtId="0" fontId="25" fillId="0" borderId="0" xfId="53" applyFont="1" applyProtection="1">
      <alignment/>
      <protection/>
    </xf>
    <xf numFmtId="172" fontId="3" fillId="37" borderId="10" xfId="0" applyNumberFormat="1" applyFont="1" applyFill="1" applyBorder="1" applyAlignment="1" applyProtection="1">
      <alignment horizontal="center"/>
      <protection/>
    </xf>
    <xf numFmtId="172" fontId="21" fillId="37" borderId="42" xfId="0" applyNumberFormat="1" applyFont="1" applyFill="1" applyBorder="1" applyAlignment="1">
      <alignment/>
    </xf>
    <xf numFmtId="172" fontId="3" fillId="6" borderId="10" xfId="0" applyNumberFormat="1" applyFont="1" applyFill="1" applyBorder="1" applyAlignment="1" applyProtection="1">
      <alignment horizontal="center"/>
      <protection/>
    </xf>
    <xf numFmtId="172" fontId="12" fillId="0" borderId="10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 applyProtection="1">
      <alignment horizontal="center"/>
      <protection/>
    </xf>
    <xf numFmtId="0" fontId="12" fillId="38" borderId="10" xfId="0" applyFont="1" applyFill="1" applyBorder="1" applyAlignment="1" applyProtection="1">
      <alignment horizontal="center"/>
      <protection/>
    </xf>
    <xf numFmtId="172" fontId="9" fillId="38" borderId="42" xfId="0" applyNumberFormat="1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172" fontId="3" fillId="37" borderId="26" xfId="0" applyNumberFormat="1" applyFont="1" applyFill="1" applyBorder="1" applyAlignment="1">
      <alignment/>
    </xf>
    <xf numFmtId="49" fontId="3" fillId="37" borderId="21" xfId="0" applyNumberFormat="1" applyFont="1" applyFill="1" applyBorder="1" applyAlignment="1" applyProtection="1">
      <alignment horizontal="center"/>
      <protection/>
    </xf>
    <xf numFmtId="49" fontId="14" fillId="0" borderId="32" xfId="0" applyNumberFormat="1" applyFont="1" applyBorder="1" applyAlignment="1">
      <alignment horizontal="center" vertical="center" wrapText="1"/>
    </xf>
    <xf numFmtId="0" fontId="6" fillId="34" borderId="28" xfId="0" applyFont="1" applyFill="1" applyBorder="1" applyAlignment="1">
      <alignment/>
    </xf>
    <xf numFmtId="0" fontId="6" fillId="0" borderId="31" xfId="0" applyFont="1" applyBorder="1" applyAlignment="1">
      <alignment/>
    </xf>
    <xf numFmtId="0" fontId="3" fillId="34" borderId="31" xfId="0" applyFont="1" applyFill="1" applyBorder="1" applyAlignment="1">
      <alignment/>
    </xf>
    <xf numFmtId="0" fontId="18" fillId="34" borderId="31" xfId="0" applyFont="1" applyFill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3" fillId="34" borderId="21" xfId="0" applyNumberFormat="1" applyFont="1" applyFill="1" applyBorder="1" applyAlignment="1">
      <alignment horizontal="center"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Fill="1" applyBorder="1" applyAlignment="1" applyProtection="1">
      <alignment horizontal="center"/>
      <protection/>
    </xf>
    <xf numFmtId="49" fontId="12" fillId="0" borderId="28" xfId="0" applyNumberFormat="1" applyFont="1" applyFill="1" applyBorder="1" applyAlignment="1" applyProtection="1">
      <alignment horizontal="center"/>
      <protection/>
    </xf>
    <xf numFmtId="49" fontId="3" fillId="34" borderId="28" xfId="0" applyNumberFormat="1" applyFont="1" applyFill="1" applyBorder="1" applyAlignment="1" applyProtection="1">
      <alignment horizontal="center"/>
      <protection/>
    </xf>
    <xf numFmtId="49" fontId="19" fillId="0" borderId="28" xfId="0" applyNumberFormat="1" applyFont="1" applyBorder="1" applyAlignment="1">
      <alignment/>
    </xf>
    <xf numFmtId="49" fontId="12" fillId="0" borderId="28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>
      <alignment/>
    </xf>
    <xf numFmtId="49" fontId="3" fillId="34" borderId="21" xfId="0" applyNumberFormat="1" applyFont="1" applyFill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49" fontId="3" fillId="34" borderId="27" xfId="0" applyNumberFormat="1" applyFont="1" applyFill="1" applyBorder="1" applyAlignment="1" applyProtection="1">
      <alignment horizontal="center"/>
      <protection/>
    </xf>
    <xf numFmtId="49" fontId="12" fillId="36" borderId="27" xfId="0" applyNumberFormat="1" applyFont="1" applyFill="1" applyBorder="1" applyAlignment="1" applyProtection="1">
      <alignment horizontal="center"/>
      <protection/>
    </xf>
    <xf numFmtId="0" fontId="0" fillId="0" borderId="51" xfId="0" applyBorder="1" applyAlignment="1">
      <alignment/>
    </xf>
    <xf numFmtId="0" fontId="3" fillId="0" borderId="52" xfId="0" applyFont="1" applyBorder="1" applyAlignment="1">
      <alignment horizontal="center" vertical="center" wrapText="1"/>
    </xf>
    <xf numFmtId="172" fontId="3" fillId="33" borderId="26" xfId="0" applyNumberFormat="1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3" borderId="53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172" fontId="3" fillId="34" borderId="53" xfId="0" applyNumberFormat="1" applyFont="1" applyFill="1" applyBorder="1" applyAlignment="1">
      <alignment/>
    </xf>
    <xf numFmtId="172" fontId="4" fillId="33" borderId="26" xfId="0" applyNumberFormat="1" applyFont="1" applyFill="1" applyBorder="1" applyAlignment="1">
      <alignment/>
    </xf>
    <xf numFmtId="0" fontId="12" fillId="33" borderId="26" xfId="0" applyFont="1" applyFill="1" applyBorder="1" applyAlignment="1">
      <alignment/>
    </xf>
    <xf numFmtId="172" fontId="12" fillId="33" borderId="26" xfId="0" applyNumberFormat="1" applyFont="1" applyFill="1" applyBorder="1" applyAlignment="1">
      <alignment/>
    </xf>
    <xf numFmtId="172" fontId="12" fillId="38" borderId="26" xfId="0" applyNumberFormat="1" applyFont="1" applyFill="1" applyBorder="1" applyAlignment="1">
      <alignment/>
    </xf>
    <xf numFmtId="0" fontId="3" fillId="33" borderId="26" xfId="0" applyFont="1" applyFill="1" applyBorder="1" applyAlignment="1">
      <alignment/>
    </xf>
    <xf numFmtId="172" fontId="3" fillId="34" borderId="51" xfId="0" applyNumberFormat="1" applyFont="1" applyFill="1" applyBorder="1" applyAlignment="1">
      <alignment/>
    </xf>
    <xf numFmtId="172" fontId="3" fillId="36" borderId="53" xfId="0" applyNumberFormat="1" applyFont="1" applyFill="1" applyBorder="1" applyAlignment="1">
      <alignment/>
    </xf>
    <xf numFmtId="0" fontId="13" fillId="0" borderId="23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9" xfId="0" applyFont="1" applyFill="1" applyBorder="1" applyAlignment="1">
      <alignment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12" fillId="0" borderId="12" xfId="0" applyFont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3" fillId="34" borderId="12" xfId="0" applyFont="1" applyFill="1" applyBorder="1" applyAlignment="1" applyProtection="1">
      <alignment horizontal="center" wrapText="1"/>
      <protection/>
    </xf>
    <xf numFmtId="0" fontId="12" fillId="38" borderId="12" xfId="0" applyFont="1" applyFill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3" fillId="34" borderId="19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34" borderId="12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wrapText="1"/>
    </xf>
    <xf numFmtId="49" fontId="13" fillId="0" borderId="28" xfId="0" applyNumberFormat="1" applyFont="1" applyFill="1" applyBorder="1" applyAlignment="1" applyProtection="1">
      <alignment horizontal="center"/>
      <protection/>
    </xf>
    <xf numFmtId="172" fontId="3" fillId="0" borderId="53" xfId="0" applyNumberFormat="1" applyFont="1" applyFill="1" applyBorder="1" applyAlignment="1">
      <alignment/>
    </xf>
    <xf numFmtId="0" fontId="3" fillId="36" borderId="18" xfId="0" applyFont="1" applyFill="1" applyBorder="1" applyAlignment="1">
      <alignment wrapText="1"/>
    </xf>
    <xf numFmtId="0" fontId="12" fillId="38" borderId="18" xfId="0" applyFont="1" applyFill="1" applyBorder="1" applyAlignment="1" applyProtection="1">
      <alignment horizontal="left" wrapText="1"/>
      <protection/>
    </xf>
    <xf numFmtId="172" fontId="12" fillId="38" borderId="10" xfId="0" applyNumberFormat="1" applyFont="1" applyFill="1" applyBorder="1" applyAlignment="1" applyProtection="1">
      <alignment horizontal="center"/>
      <protection/>
    </xf>
    <xf numFmtId="172" fontId="12" fillId="38" borderId="53" xfId="0" applyNumberFormat="1" applyFont="1" applyFill="1" applyBorder="1" applyAlignment="1">
      <alignment/>
    </xf>
    <xf numFmtId="49" fontId="3" fillId="34" borderId="19" xfId="0" applyNumberFormat="1" applyFont="1" applyFill="1" applyBorder="1" applyAlignment="1" applyProtection="1">
      <alignment horizontal="center"/>
      <protection/>
    </xf>
    <xf numFmtId="49" fontId="12" fillId="0" borderId="12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72" fontId="3" fillId="38" borderId="10" xfId="0" applyNumberFormat="1" applyFont="1" applyFill="1" applyBorder="1" applyAlignment="1" applyProtection="1">
      <alignment horizontal="center"/>
      <protection/>
    </xf>
    <xf numFmtId="172" fontId="21" fillId="38" borderId="42" xfId="0" applyNumberFormat="1" applyFont="1" applyFill="1" applyBorder="1" applyAlignment="1">
      <alignment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 applyProtection="1">
      <alignment horizontal="left" wrapText="1"/>
      <protection/>
    </xf>
    <xf numFmtId="172" fontId="12" fillId="38" borderId="21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172" fontId="12" fillId="38" borderId="10" xfId="0" applyNumberFormat="1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12" fillId="38" borderId="21" xfId="0" applyFont="1" applyFill="1" applyBorder="1" applyAlignment="1" applyProtection="1">
      <alignment horizontal="left" vertical="center" wrapText="1"/>
      <protection/>
    </xf>
    <xf numFmtId="172" fontId="21" fillId="34" borderId="54" xfId="0" applyNumberFormat="1" applyFont="1" applyFill="1" applyBorder="1" applyAlignment="1">
      <alignment/>
    </xf>
    <xf numFmtId="172" fontId="7" fillId="0" borderId="54" xfId="0" applyNumberFormat="1" applyFont="1" applyFill="1" applyBorder="1" applyAlignment="1">
      <alignment/>
    </xf>
    <xf numFmtId="0" fontId="4" fillId="0" borderId="0" xfId="53" applyFont="1" applyBorder="1" applyProtection="1">
      <alignment/>
      <protection/>
    </xf>
    <xf numFmtId="0" fontId="4" fillId="0" borderId="37" xfId="53" applyFont="1" applyBorder="1" applyProtection="1">
      <alignment/>
      <protection/>
    </xf>
    <xf numFmtId="49" fontId="12" fillId="0" borderId="37" xfId="0" applyNumberFormat="1" applyFont="1" applyBorder="1" applyAlignment="1" applyProtection="1">
      <alignment horizontal="center" wrapText="1"/>
      <protection/>
    </xf>
    <xf numFmtId="49" fontId="12" fillId="0" borderId="37" xfId="0" applyNumberFormat="1" applyFont="1" applyBorder="1" applyAlignment="1" applyProtection="1">
      <alignment horizontal="center"/>
      <protection/>
    </xf>
    <xf numFmtId="3" fontId="4" fillId="0" borderId="37" xfId="53" applyNumberFormat="1" applyFont="1" applyBorder="1" applyProtection="1">
      <alignment/>
      <protection/>
    </xf>
    <xf numFmtId="0" fontId="3" fillId="37" borderId="12" xfId="0" applyFont="1" applyFill="1" applyBorder="1" applyAlignment="1" applyProtection="1">
      <alignment horizontal="left" wrapText="1"/>
      <protection/>
    </xf>
    <xf numFmtId="172" fontId="18" fillId="37" borderId="10" xfId="0" applyNumberFormat="1" applyFont="1" applyFill="1" applyBorder="1" applyAlignment="1" applyProtection="1">
      <alignment horizontal="center"/>
      <protection/>
    </xf>
    <xf numFmtId="49" fontId="12" fillId="38" borderId="21" xfId="0" applyNumberFormat="1" applyFont="1" applyFill="1" applyBorder="1" applyAlignment="1" applyProtection="1">
      <alignment horizontal="center"/>
      <protection/>
    </xf>
    <xf numFmtId="0" fontId="12" fillId="38" borderId="12" xfId="0" applyFont="1" applyFill="1" applyBorder="1" applyAlignment="1">
      <alignment horizontal="left" wrapText="1"/>
    </xf>
    <xf numFmtId="172" fontId="12" fillId="38" borderId="26" xfId="0" applyNumberFormat="1" applyFont="1" applyFill="1" applyBorder="1" applyAlignment="1">
      <alignment/>
    </xf>
    <xf numFmtId="172" fontId="12" fillId="38" borderId="21" xfId="0" applyNumberFormat="1" applyFont="1" applyFill="1" applyBorder="1" applyAlignment="1">
      <alignment/>
    </xf>
    <xf numFmtId="0" fontId="12" fillId="38" borderId="10" xfId="0" applyFont="1" applyFill="1" applyBorder="1" applyAlignment="1" applyProtection="1">
      <alignment horizontal="left" wrapText="1"/>
      <protection/>
    </xf>
    <xf numFmtId="172" fontId="12" fillId="0" borderId="53" xfId="0" applyNumberFormat="1" applyFont="1" applyFill="1" applyBorder="1" applyAlignment="1">
      <alignment/>
    </xf>
    <xf numFmtId="172" fontId="3" fillId="38" borderId="21" xfId="0" applyNumberFormat="1" applyFont="1" applyFill="1" applyBorder="1" applyAlignment="1">
      <alignment/>
    </xf>
    <xf numFmtId="0" fontId="12" fillId="38" borderId="19" xfId="0" applyFont="1" applyFill="1" applyBorder="1" applyAlignment="1" applyProtection="1">
      <alignment horizontal="left" wrapText="1"/>
      <protection/>
    </xf>
    <xf numFmtId="172" fontId="3" fillId="38" borderId="55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49" fontId="12" fillId="38" borderId="31" xfId="0" applyNumberFormat="1" applyFont="1" applyFill="1" applyBorder="1" applyAlignment="1" applyProtection="1">
      <alignment horizontal="center"/>
      <protection/>
    </xf>
    <xf numFmtId="0" fontId="12" fillId="38" borderId="31" xfId="0" applyFont="1" applyFill="1" applyBorder="1" applyAlignment="1" applyProtection="1">
      <alignment horizontal="left" wrapText="1"/>
      <protection/>
    </xf>
    <xf numFmtId="0" fontId="13" fillId="0" borderId="56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172" fontId="12" fillId="38" borderId="21" xfId="0" applyNumberFormat="1" applyFont="1" applyFill="1" applyBorder="1" applyAlignment="1">
      <alignment horizontal="center"/>
    </xf>
    <xf numFmtId="0" fontId="4" fillId="38" borderId="0" xfId="53" applyFont="1" applyFill="1" applyProtection="1">
      <alignment/>
      <protection/>
    </xf>
    <xf numFmtId="49" fontId="12" fillId="38" borderId="12" xfId="0" applyNumberFormat="1" applyFont="1" applyFill="1" applyBorder="1" applyAlignment="1" applyProtection="1">
      <alignment horizontal="center"/>
      <protection/>
    </xf>
    <xf numFmtId="0" fontId="12" fillId="38" borderId="21" xfId="0" applyFont="1" applyFill="1" applyBorder="1" applyAlignment="1">
      <alignment wrapText="1"/>
    </xf>
    <xf numFmtId="172" fontId="12" fillId="38" borderId="26" xfId="0" applyNumberFormat="1" applyFont="1" applyFill="1" applyBorder="1" applyAlignment="1">
      <alignment horizontal="center"/>
    </xf>
    <xf numFmtId="0" fontId="17" fillId="38" borderId="10" xfId="0" applyFont="1" applyFill="1" applyBorder="1" applyAlignment="1">
      <alignment/>
    </xf>
    <xf numFmtId="172" fontId="12" fillId="38" borderId="10" xfId="0" applyNumberFormat="1" applyFont="1" applyFill="1" applyBorder="1" applyAlignment="1">
      <alignment/>
    </xf>
    <xf numFmtId="49" fontId="12" fillId="0" borderId="26" xfId="0" applyNumberFormat="1" applyFont="1" applyFill="1" applyBorder="1" applyAlignment="1" applyProtection="1">
      <alignment horizontal="center"/>
      <protection/>
    </xf>
    <xf numFmtId="172" fontId="12" fillId="0" borderId="26" xfId="0" applyNumberFormat="1" applyFont="1" applyFill="1" applyBorder="1" applyAlignment="1">
      <alignment/>
    </xf>
    <xf numFmtId="172" fontId="12" fillId="0" borderId="53" xfId="0" applyNumberFormat="1" applyFont="1" applyFill="1" applyBorder="1" applyAlignment="1">
      <alignment/>
    </xf>
    <xf numFmtId="172" fontId="12" fillId="6" borderId="10" xfId="0" applyNumberFormat="1" applyFont="1" applyFill="1" applyBorder="1" applyAlignment="1" applyProtection="1">
      <alignment horizontal="center"/>
      <protection/>
    </xf>
    <xf numFmtId="172" fontId="20" fillId="6" borderId="10" xfId="0" applyNumberFormat="1" applyFont="1" applyFill="1" applyBorder="1" applyAlignment="1" applyProtection="1">
      <alignment horizontal="center"/>
      <protection/>
    </xf>
    <xf numFmtId="0" fontId="12" fillId="38" borderId="57" xfId="0" applyFont="1" applyFill="1" applyBorder="1" applyAlignment="1" applyProtection="1">
      <alignment horizontal="left" wrapText="1"/>
      <protection/>
    </xf>
    <xf numFmtId="0" fontId="20" fillId="38" borderId="31" xfId="0" applyFont="1" applyFill="1" applyBorder="1" applyAlignment="1">
      <alignment/>
    </xf>
    <xf numFmtId="0" fontId="12" fillId="38" borderId="19" xfId="0" applyFont="1" applyFill="1" applyBorder="1" applyAlignment="1">
      <alignment horizontal="left" wrapText="1"/>
    </xf>
    <xf numFmtId="0" fontId="12" fillId="38" borderId="26" xfId="0" applyFont="1" applyFill="1" applyBorder="1" applyAlignment="1" applyProtection="1">
      <alignment horizontal="left" wrapText="1"/>
      <protection/>
    </xf>
    <xf numFmtId="49" fontId="2" fillId="0" borderId="26" xfId="0" applyNumberFormat="1" applyFont="1" applyBorder="1" applyAlignment="1">
      <alignment/>
    </xf>
    <xf numFmtId="172" fontId="12" fillId="0" borderId="53" xfId="0" applyNumberFormat="1" applyFont="1" applyBorder="1" applyAlignment="1">
      <alignment/>
    </xf>
    <xf numFmtId="172" fontId="12" fillId="38" borderId="53" xfId="0" applyNumberFormat="1" applyFont="1" applyFill="1" applyBorder="1" applyAlignment="1">
      <alignment/>
    </xf>
    <xf numFmtId="172" fontId="12" fillId="38" borderId="44" xfId="0" applyNumberFormat="1" applyFont="1" applyFill="1" applyBorder="1" applyAlignment="1">
      <alignment/>
    </xf>
    <xf numFmtId="0" fontId="12" fillId="38" borderId="21" xfId="0" applyFont="1" applyFill="1" applyBorder="1" applyAlignment="1">
      <alignment horizontal="left" wrapText="1"/>
    </xf>
    <xf numFmtId="172" fontId="12" fillId="0" borderId="40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I61" sqref="I61"/>
    </sheetView>
  </sheetViews>
  <sheetFormatPr defaultColWidth="9.125" defaultRowHeight="12.75"/>
  <cols>
    <col min="1" max="1" width="7.50390625" style="1" customWidth="1"/>
    <col min="2" max="2" width="42.875" style="188" customWidth="1"/>
    <col min="3" max="4" width="11.50390625" style="1" customWidth="1"/>
    <col min="5" max="5" width="9.625" style="1" customWidth="1"/>
    <col min="6" max="6" width="10.875" style="1" customWidth="1"/>
    <col min="7" max="7" width="11.375" style="1" customWidth="1"/>
    <col min="8" max="8" width="8.375" style="1" customWidth="1"/>
    <col min="9" max="9" width="13.375" style="1" bestFit="1" customWidth="1"/>
    <col min="10" max="16384" width="9.125" style="1" customWidth="1"/>
  </cols>
  <sheetData>
    <row r="1" spans="1:8" ht="100.5" thickBot="1">
      <c r="A1" s="38" t="s">
        <v>86</v>
      </c>
      <c r="B1" s="162" t="s">
        <v>85</v>
      </c>
      <c r="C1" s="158" t="s">
        <v>414</v>
      </c>
      <c r="D1" s="159" t="s">
        <v>415</v>
      </c>
      <c r="E1" s="159" t="s">
        <v>416</v>
      </c>
      <c r="F1" s="159" t="s">
        <v>106</v>
      </c>
      <c r="G1" s="159" t="s">
        <v>417</v>
      </c>
      <c r="H1" s="161" t="s">
        <v>418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1:8" ht="19.5" customHeight="1" thickBot="1">
      <c r="A3"/>
      <c r="B3" s="80" t="s">
        <v>0</v>
      </c>
      <c r="C3" s="81"/>
      <c r="D3" s="120"/>
      <c r="E3" s="120"/>
      <c r="F3" s="149"/>
      <c r="G3" s="120"/>
      <c r="H3" s="150"/>
    </row>
    <row r="4" spans="1:8" ht="21.75" customHeight="1" thickBot="1">
      <c r="A4" s="27" t="s">
        <v>271</v>
      </c>
      <c r="B4" s="103" t="s">
        <v>270</v>
      </c>
      <c r="C4" s="121">
        <v>84696.271</v>
      </c>
      <c r="D4" s="122">
        <v>71108.286</v>
      </c>
      <c r="E4" s="123">
        <f aca="true" t="shared" si="0" ref="E4:E28">D4/C4*100</f>
        <v>83.95680844083442</v>
      </c>
      <c r="F4" s="123">
        <f aca="true" t="shared" si="1" ref="F4:F28">D4-C4</f>
        <v>-13587.985</v>
      </c>
      <c r="G4" s="122">
        <v>56721.98</v>
      </c>
      <c r="H4" s="154">
        <f>D4/G4*100</f>
        <v>125.36284170616045</v>
      </c>
    </row>
    <row r="5" spans="1:8" ht="48" hidden="1" thickBot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16">
        <f t="shared" si="1"/>
        <v>0</v>
      </c>
      <c r="G5" s="15"/>
      <c r="H5" s="153"/>
    </row>
    <row r="6" spans="1:8" ht="21" customHeight="1" thickBot="1">
      <c r="A6" s="29" t="s">
        <v>224</v>
      </c>
      <c r="B6" s="105" t="s">
        <v>128</v>
      </c>
      <c r="C6" s="125">
        <v>277473.237</v>
      </c>
      <c r="D6" s="15">
        <v>244909.554</v>
      </c>
      <c r="E6" s="16">
        <f t="shared" si="0"/>
        <v>88.26420762158045</v>
      </c>
      <c r="F6" s="16">
        <f t="shared" si="1"/>
        <v>-32563.68300000002</v>
      </c>
      <c r="G6" s="15">
        <v>205890.559</v>
      </c>
      <c r="H6" s="154">
        <f aca="true" t="shared" si="2" ref="H6:H45">D6/G6*100</f>
        <v>118.9513279236859</v>
      </c>
    </row>
    <row r="7" spans="1:8" ht="21" customHeight="1" thickBot="1">
      <c r="A7" s="28" t="s">
        <v>225</v>
      </c>
      <c r="B7" s="105" t="s">
        <v>66</v>
      </c>
      <c r="C7" s="125">
        <v>251469.149</v>
      </c>
      <c r="D7" s="15">
        <v>206662.279</v>
      </c>
      <c r="E7" s="16">
        <f t="shared" si="0"/>
        <v>82.18196141428069</v>
      </c>
      <c r="F7" s="16">
        <f t="shared" si="1"/>
        <v>-44806.869999999995</v>
      </c>
      <c r="G7" s="15">
        <v>205754.029</v>
      </c>
      <c r="H7" s="154">
        <f t="shared" si="2"/>
        <v>100.44142513486334</v>
      </c>
    </row>
    <row r="8" spans="1:8" ht="66" customHeight="1" thickBot="1">
      <c r="A8" s="370" t="s">
        <v>389</v>
      </c>
      <c r="B8" s="106" t="s">
        <v>390</v>
      </c>
      <c r="C8" s="185">
        <f>C7-C9-C10-C11-C12</f>
        <v>237415.631</v>
      </c>
      <c r="D8" s="185">
        <f>D7-D9-D10-D11-D12</f>
        <v>195552.995</v>
      </c>
      <c r="E8" s="18">
        <f t="shared" si="0"/>
        <v>82.36736316658106</v>
      </c>
      <c r="F8" s="88">
        <f t="shared" si="1"/>
        <v>-41862.636</v>
      </c>
      <c r="G8" s="185">
        <f>G7-G9-G10-G11-G12</f>
        <v>168056.86500000002</v>
      </c>
      <c r="H8" s="156">
        <f t="shared" si="2"/>
        <v>116.36120607152822</v>
      </c>
    </row>
    <row r="9" spans="1:8" ht="30.75" customHeight="1" thickBot="1">
      <c r="A9" s="371" t="s">
        <v>290</v>
      </c>
      <c r="B9" s="76" t="s">
        <v>147</v>
      </c>
      <c r="C9" s="126">
        <v>4022.515</v>
      </c>
      <c r="D9" s="19">
        <v>2706.298</v>
      </c>
      <c r="E9" s="18">
        <f t="shared" si="0"/>
        <v>67.27875470942931</v>
      </c>
      <c r="F9" s="88">
        <f t="shared" si="1"/>
        <v>-1316.217</v>
      </c>
      <c r="G9" s="19">
        <v>32789.861</v>
      </c>
      <c r="H9" s="156">
        <f t="shared" si="2"/>
        <v>8.253459811860745</v>
      </c>
    </row>
    <row r="10" spans="1:8" ht="49.5" customHeight="1" thickBot="1">
      <c r="A10" s="372" t="s">
        <v>291</v>
      </c>
      <c r="B10" s="106" t="s">
        <v>238</v>
      </c>
      <c r="C10" s="126">
        <v>5232.886</v>
      </c>
      <c r="D10" s="19">
        <v>4049.888</v>
      </c>
      <c r="E10" s="18">
        <f t="shared" si="0"/>
        <v>77.39301028151577</v>
      </c>
      <c r="F10" s="88">
        <f t="shared" si="1"/>
        <v>-1182.9980000000005</v>
      </c>
      <c r="G10" s="19">
        <v>674.819</v>
      </c>
      <c r="H10" s="156">
        <f t="shared" si="2"/>
        <v>600.1443349994591</v>
      </c>
    </row>
    <row r="11" spans="1:8" ht="50.25" customHeight="1" thickBot="1">
      <c r="A11" s="373" t="s">
        <v>292</v>
      </c>
      <c r="B11" s="107" t="s">
        <v>288</v>
      </c>
      <c r="C11" s="126">
        <v>4200.321</v>
      </c>
      <c r="D11" s="19">
        <v>3757.407</v>
      </c>
      <c r="E11" s="18">
        <f t="shared" si="0"/>
        <v>89.45523449279234</v>
      </c>
      <c r="F11" s="88">
        <f t="shared" si="1"/>
        <v>-442.91399999999976</v>
      </c>
      <c r="G11" s="19">
        <v>2647.014</v>
      </c>
      <c r="H11" s="156">
        <f t="shared" si="2"/>
        <v>141.948890334543</v>
      </c>
    </row>
    <row r="12" spans="1:8" ht="47.25" customHeight="1" thickBot="1">
      <c r="A12" s="371" t="s">
        <v>293</v>
      </c>
      <c r="B12" s="107" t="s">
        <v>289</v>
      </c>
      <c r="C12" s="126">
        <v>597.796</v>
      </c>
      <c r="D12" s="19">
        <v>595.691</v>
      </c>
      <c r="E12" s="18">
        <f t="shared" si="0"/>
        <v>99.64787318750878</v>
      </c>
      <c r="F12" s="88">
        <f t="shared" si="1"/>
        <v>-2.105000000000018</v>
      </c>
      <c r="G12" s="19">
        <v>1585.47</v>
      </c>
      <c r="H12" s="156">
        <f t="shared" si="2"/>
        <v>37.571887200640816</v>
      </c>
    </row>
    <row r="13" spans="1:8" ht="27.75" customHeight="1" hidden="1" thickBot="1">
      <c r="A13" s="30"/>
      <c r="B13" s="107"/>
      <c r="C13" s="126"/>
      <c r="D13" s="19"/>
      <c r="E13" s="18"/>
      <c r="F13" s="88"/>
      <c r="G13" s="19"/>
      <c r="H13" s="156"/>
    </row>
    <row r="14" spans="1:8" ht="28.5" customHeight="1" hidden="1" thickBot="1">
      <c r="A14" s="31"/>
      <c r="B14" s="107"/>
      <c r="C14" s="126"/>
      <c r="D14" s="19"/>
      <c r="E14" s="18"/>
      <c r="F14" s="88"/>
      <c r="G14" s="19"/>
      <c r="H14" s="156"/>
    </row>
    <row r="15" spans="1:10" ht="30.75" customHeight="1" thickBot="1">
      <c r="A15" s="369" t="s">
        <v>227</v>
      </c>
      <c r="B15" s="105" t="s">
        <v>226</v>
      </c>
      <c r="C15" s="125">
        <f>SUM(C16:C38)</f>
        <v>221745.54899999997</v>
      </c>
      <c r="D15" s="125">
        <f>SUM(D16:D38)</f>
        <v>194501.99</v>
      </c>
      <c r="E15" s="16">
        <f t="shared" si="0"/>
        <v>87.71404471347472</v>
      </c>
      <c r="F15" s="16">
        <f t="shared" si="1"/>
        <v>-27243.55899999998</v>
      </c>
      <c r="G15" s="125">
        <f>SUM(G16:G38)</f>
        <v>309226.51299999986</v>
      </c>
      <c r="H15" s="385">
        <f t="shared" si="2"/>
        <v>62.89951922718867</v>
      </c>
      <c r="I15" s="388"/>
      <c r="J15" s="387"/>
    </row>
    <row r="16" spans="1:10" ht="135" customHeight="1" thickBot="1">
      <c r="A16" s="67" t="s">
        <v>392</v>
      </c>
      <c r="B16" s="106" t="s">
        <v>391</v>
      </c>
      <c r="C16" s="126">
        <v>29102.277</v>
      </c>
      <c r="D16" s="19">
        <v>26841.058</v>
      </c>
      <c r="E16" s="18">
        <f t="shared" si="0"/>
        <v>92.23009594747519</v>
      </c>
      <c r="F16" s="88">
        <f t="shared" si="1"/>
        <v>-2261.2189999999973</v>
      </c>
      <c r="G16" s="19">
        <v>20999.92</v>
      </c>
      <c r="H16" s="386">
        <f t="shared" si="2"/>
        <v>127.8150488192336</v>
      </c>
      <c r="I16" s="389"/>
      <c r="J16" s="387"/>
    </row>
    <row r="17" spans="1:10" ht="63" customHeight="1" thickBot="1">
      <c r="A17" s="32" t="s">
        <v>229</v>
      </c>
      <c r="B17" s="106" t="s">
        <v>408</v>
      </c>
      <c r="C17" s="126">
        <v>69926.817</v>
      </c>
      <c r="D17" s="17">
        <v>56421.251</v>
      </c>
      <c r="E17" s="18">
        <f t="shared" si="0"/>
        <v>80.68614219920806</v>
      </c>
      <c r="F17" s="88">
        <f t="shared" si="1"/>
        <v>-13505.565999999999</v>
      </c>
      <c r="G17" s="375">
        <v>60121.024</v>
      </c>
      <c r="H17" s="386">
        <f t="shared" si="2"/>
        <v>93.84612444392164</v>
      </c>
      <c r="I17" s="390"/>
      <c r="J17" s="387"/>
    </row>
    <row r="18" spans="1:10" ht="32.25" customHeight="1" hidden="1" thickBot="1">
      <c r="A18" s="50" t="s">
        <v>230</v>
      </c>
      <c r="B18" s="106" t="s">
        <v>235</v>
      </c>
      <c r="C18" s="127"/>
      <c r="D18" s="17"/>
      <c r="E18" s="18" t="e">
        <f t="shared" si="0"/>
        <v>#DIV/0!</v>
      </c>
      <c r="F18" s="88">
        <f t="shared" si="1"/>
        <v>0</v>
      </c>
      <c r="G18" s="17"/>
      <c r="H18" s="386" t="e">
        <f t="shared" si="2"/>
        <v>#DIV/0!</v>
      </c>
      <c r="I18" s="390"/>
      <c r="J18" s="387"/>
    </row>
    <row r="19" spans="1:10" ht="78" customHeight="1" thickBot="1">
      <c r="A19" s="40" t="s">
        <v>272</v>
      </c>
      <c r="B19" s="106" t="s">
        <v>273</v>
      </c>
      <c r="C19" s="126">
        <v>65611.775</v>
      </c>
      <c r="D19" s="19">
        <v>64885.673</v>
      </c>
      <c r="E19" s="18">
        <f t="shared" si="0"/>
        <v>98.89333583796507</v>
      </c>
      <c r="F19" s="88">
        <f t="shared" si="1"/>
        <v>-726.1019999999917</v>
      </c>
      <c r="G19" s="19">
        <v>190262.409</v>
      </c>
      <c r="H19" s="386">
        <f t="shared" si="2"/>
        <v>34.10325420614221</v>
      </c>
      <c r="I19" s="389"/>
      <c r="J19" s="387"/>
    </row>
    <row r="20" spans="1:10" ht="30.75" customHeight="1" thickBot="1">
      <c r="A20" s="46" t="s">
        <v>275</v>
      </c>
      <c r="B20" s="106" t="s">
        <v>276</v>
      </c>
      <c r="C20" s="128">
        <v>5272.9</v>
      </c>
      <c r="D20" s="19">
        <v>4562.04</v>
      </c>
      <c r="E20" s="18">
        <f t="shared" si="0"/>
        <v>86.51861404540196</v>
      </c>
      <c r="F20" s="88">
        <f t="shared" si="1"/>
        <v>-710.8599999999997</v>
      </c>
      <c r="G20" s="19">
        <v>3294.1</v>
      </c>
      <c r="H20" s="386">
        <f t="shared" si="2"/>
        <v>138.4912419173674</v>
      </c>
      <c r="I20" s="390"/>
      <c r="J20" s="387"/>
    </row>
    <row r="21" spans="1:10" ht="252" customHeight="1" thickBot="1">
      <c r="A21" s="47" t="s">
        <v>231</v>
      </c>
      <c r="B21" s="423" t="s">
        <v>409</v>
      </c>
      <c r="C21" s="128">
        <v>37613.085</v>
      </c>
      <c r="D21" s="19">
        <v>29416.338</v>
      </c>
      <c r="E21" s="18">
        <f t="shared" si="0"/>
        <v>78.20772478513794</v>
      </c>
      <c r="F21" s="88">
        <f t="shared" si="1"/>
        <v>-8196.747</v>
      </c>
      <c r="G21" s="19">
        <v>23840.849</v>
      </c>
      <c r="H21" s="386">
        <f t="shared" si="2"/>
        <v>123.38628544646208</v>
      </c>
      <c r="I21" s="390"/>
      <c r="J21" s="387"/>
    </row>
    <row r="22" spans="1:10" ht="51.75" customHeight="1" thickBot="1">
      <c r="A22" s="47" t="s">
        <v>395</v>
      </c>
      <c r="B22" s="107" t="s">
        <v>410</v>
      </c>
      <c r="C22" s="128">
        <v>130.493</v>
      </c>
      <c r="D22" s="19">
        <v>44.201</v>
      </c>
      <c r="E22" s="18">
        <f t="shared" si="0"/>
        <v>33.8723149900761</v>
      </c>
      <c r="F22" s="88">
        <f t="shared" si="1"/>
        <v>-86.292</v>
      </c>
      <c r="G22" s="19"/>
      <c r="H22" s="386" t="e">
        <f t="shared" si="2"/>
        <v>#DIV/0!</v>
      </c>
      <c r="I22" s="390"/>
      <c r="J22" s="387"/>
    </row>
    <row r="23" spans="1:10" ht="18" customHeight="1" hidden="1" thickBot="1">
      <c r="A23" s="41"/>
      <c r="B23" s="106"/>
      <c r="C23" s="126"/>
      <c r="D23" s="19"/>
      <c r="E23" s="18" t="e">
        <f t="shared" si="0"/>
        <v>#DIV/0!</v>
      </c>
      <c r="F23" s="88">
        <f t="shared" si="1"/>
        <v>0</v>
      </c>
      <c r="G23" s="19"/>
      <c r="H23" s="386" t="e">
        <f t="shared" si="2"/>
        <v>#DIV/0!</v>
      </c>
      <c r="I23" s="390"/>
      <c r="J23" s="387"/>
    </row>
    <row r="24" spans="1:10" ht="31.5" customHeight="1" thickBot="1">
      <c r="A24" s="32" t="s">
        <v>274</v>
      </c>
      <c r="B24" s="106" t="s">
        <v>236</v>
      </c>
      <c r="C24" s="126">
        <v>1029.349</v>
      </c>
      <c r="D24" s="17">
        <v>883.871</v>
      </c>
      <c r="E24" s="18">
        <f t="shared" si="0"/>
        <v>85.86698971874456</v>
      </c>
      <c r="F24" s="88">
        <f t="shared" si="1"/>
        <v>-145.47799999999995</v>
      </c>
      <c r="G24" s="17">
        <v>976.306</v>
      </c>
      <c r="H24" s="386">
        <f t="shared" si="2"/>
        <v>90.53216921743797</v>
      </c>
      <c r="I24" s="390"/>
      <c r="J24" s="387"/>
    </row>
    <row r="25" spans="1:10" ht="63.75" customHeight="1" thickBot="1">
      <c r="A25" s="32" t="s">
        <v>232</v>
      </c>
      <c r="B25" s="106" t="s">
        <v>237</v>
      </c>
      <c r="C25" s="126">
        <v>59.565</v>
      </c>
      <c r="D25" s="17">
        <v>26.033</v>
      </c>
      <c r="E25" s="18">
        <f t="shared" si="0"/>
        <v>43.705196004364986</v>
      </c>
      <c r="F25" s="88">
        <f t="shared" si="1"/>
        <v>-33.532</v>
      </c>
      <c r="G25" s="17">
        <v>21.881</v>
      </c>
      <c r="H25" s="386">
        <f t="shared" si="2"/>
        <v>118.97536675654679</v>
      </c>
      <c r="I25" s="390"/>
      <c r="J25" s="387"/>
    </row>
    <row r="26" spans="1:10" ht="48.75" customHeight="1" hidden="1" thickBot="1">
      <c r="A26" s="32" t="s">
        <v>161</v>
      </c>
      <c r="B26" s="106" t="s">
        <v>60</v>
      </c>
      <c r="C26" s="126"/>
      <c r="D26" s="19"/>
      <c r="E26" s="18" t="e">
        <f t="shared" si="0"/>
        <v>#DIV/0!</v>
      </c>
      <c r="F26" s="88">
        <f t="shared" si="1"/>
        <v>0</v>
      </c>
      <c r="G26" s="19"/>
      <c r="H26" s="386" t="e">
        <f t="shared" si="2"/>
        <v>#DIV/0!</v>
      </c>
      <c r="I26" s="390"/>
      <c r="J26" s="387"/>
    </row>
    <row r="27" spans="1:10" ht="32.25" hidden="1" thickBot="1">
      <c r="A27" s="32" t="s">
        <v>6</v>
      </c>
      <c r="B27" s="106" t="s">
        <v>80</v>
      </c>
      <c r="C27" s="126"/>
      <c r="D27" s="17"/>
      <c r="E27" s="18" t="e">
        <f t="shared" si="0"/>
        <v>#DIV/0!</v>
      </c>
      <c r="F27" s="88">
        <f t="shared" si="1"/>
        <v>0</v>
      </c>
      <c r="G27" s="17"/>
      <c r="H27" s="386" t="e">
        <f t="shared" si="2"/>
        <v>#DIV/0!</v>
      </c>
      <c r="I27" s="390"/>
      <c r="J27" s="387"/>
    </row>
    <row r="28" spans="1:10" ht="32.25" hidden="1" thickBot="1">
      <c r="A28" s="32" t="s">
        <v>36</v>
      </c>
      <c r="B28" s="108" t="s">
        <v>35</v>
      </c>
      <c r="C28" s="126"/>
      <c r="D28" s="19"/>
      <c r="E28" s="18" t="e">
        <f t="shared" si="0"/>
        <v>#DIV/0!</v>
      </c>
      <c r="F28" s="88">
        <f t="shared" si="1"/>
        <v>0</v>
      </c>
      <c r="G28" s="19"/>
      <c r="H28" s="386" t="e">
        <f t="shared" si="2"/>
        <v>#DIV/0!</v>
      </c>
      <c r="I28" s="390"/>
      <c r="J28" s="387"/>
    </row>
    <row r="29" spans="1:10" ht="16.5" hidden="1" thickBot="1">
      <c r="A29" s="32" t="s">
        <v>36</v>
      </c>
      <c r="B29" s="108"/>
      <c r="C29" s="126"/>
      <c r="D29" s="19"/>
      <c r="E29" s="18"/>
      <c r="F29" s="88"/>
      <c r="G29" s="19"/>
      <c r="H29" s="386" t="e">
        <f t="shared" si="2"/>
        <v>#DIV/0!</v>
      </c>
      <c r="I29" s="390"/>
      <c r="J29" s="387"/>
    </row>
    <row r="30" spans="1:10" ht="79.5" customHeight="1" thickBot="1">
      <c r="A30" s="32" t="s">
        <v>233</v>
      </c>
      <c r="B30" s="106" t="s">
        <v>277</v>
      </c>
      <c r="C30" s="126">
        <v>7797.442</v>
      </c>
      <c r="D30" s="19">
        <v>7035.808</v>
      </c>
      <c r="E30" s="18">
        <f aca="true" t="shared" si="3" ref="E30:E55">D30/C30*100</f>
        <v>90.23225822006755</v>
      </c>
      <c r="F30" s="88">
        <f aca="true" t="shared" si="4" ref="F30:F44">D30-C30</f>
        <v>-761.634</v>
      </c>
      <c r="G30" s="19">
        <v>6318.511</v>
      </c>
      <c r="H30" s="386">
        <f t="shared" si="2"/>
        <v>111.35231069471905</v>
      </c>
      <c r="I30" s="390"/>
      <c r="J30" s="387"/>
    </row>
    <row r="31" spans="1:10" ht="32.25" hidden="1" thickBot="1">
      <c r="A31" s="32" t="s">
        <v>36</v>
      </c>
      <c r="B31" s="106" t="s">
        <v>42</v>
      </c>
      <c r="C31" s="126"/>
      <c r="D31" s="19"/>
      <c r="E31" s="18" t="e">
        <f t="shared" si="3"/>
        <v>#DIV/0!</v>
      </c>
      <c r="F31" s="88">
        <f t="shared" si="4"/>
        <v>0</v>
      </c>
      <c r="G31" s="19"/>
      <c r="H31" s="386" t="e">
        <f t="shared" si="2"/>
        <v>#DIV/0!</v>
      </c>
      <c r="I31" s="390"/>
      <c r="J31" s="387"/>
    </row>
    <row r="32" spans="1:10" ht="111" customHeight="1" thickBot="1">
      <c r="A32" s="32" t="s">
        <v>279</v>
      </c>
      <c r="B32" s="106" t="s">
        <v>280</v>
      </c>
      <c r="C32" s="126">
        <v>811.94</v>
      </c>
      <c r="D32" s="19">
        <v>764.015</v>
      </c>
      <c r="E32" s="18">
        <f t="shared" si="3"/>
        <v>94.09747025642288</v>
      </c>
      <c r="F32" s="88">
        <f t="shared" si="4"/>
        <v>-47.92500000000007</v>
      </c>
      <c r="G32" s="19">
        <v>531.975</v>
      </c>
      <c r="H32" s="386">
        <f t="shared" si="2"/>
        <v>143.6185910992058</v>
      </c>
      <c r="I32" s="390"/>
      <c r="J32" s="387"/>
    </row>
    <row r="33" spans="1:10" ht="48.75" customHeight="1" thickBot="1">
      <c r="A33" s="32" t="s">
        <v>234</v>
      </c>
      <c r="B33" s="106" t="s">
        <v>278</v>
      </c>
      <c r="C33" s="126">
        <v>1826.394</v>
      </c>
      <c r="D33" s="19">
        <v>1662.224</v>
      </c>
      <c r="E33" s="18">
        <f t="shared" si="3"/>
        <v>91.01124948943108</v>
      </c>
      <c r="F33" s="88">
        <f t="shared" si="4"/>
        <v>-164.17000000000007</v>
      </c>
      <c r="G33" s="19">
        <v>1526.537</v>
      </c>
      <c r="H33" s="386">
        <f t="shared" si="2"/>
        <v>108.88854970433077</v>
      </c>
      <c r="I33" s="390"/>
      <c r="J33" s="387"/>
    </row>
    <row r="34" spans="1:10" ht="22.5" customHeight="1" thickBot="1">
      <c r="A34" s="32" t="s">
        <v>393</v>
      </c>
      <c r="B34" s="106" t="s">
        <v>394</v>
      </c>
      <c r="C34" s="126">
        <v>717.024</v>
      </c>
      <c r="D34" s="19">
        <v>713.184</v>
      </c>
      <c r="E34" s="18">
        <f>D34/C34*100</f>
        <v>99.4644530727005</v>
      </c>
      <c r="F34" s="88">
        <f>D34-C34</f>
        <v>-3.840000000000032</v>
      </c>
      <c r="G34" s="19">
        <v>340.267</v>
      </c>
      <c r="H34" s="386">
        <f t="shared" si="2"/>
        <v>209.59540596061328</v>
      </c>
      <c r="I34" s="390"/>
      <c r="J34" s="387"/>
    </row>
    <row r="35" spans="1:10" ht="48" customHeight="1" thickBot="1">
      <c r="A35" s="32" t="s">
        <v>281</v>
      </c>
      <c r="B35" s="106" t="s">
        <v>282</v>
      </c>
      <c r="C35" s="126">
        <v>335</v>
      </c>
      <c r="D35" s="19">
        <v>211.913</v>
      </c>
      <c r="E35" s="18">
        <f t="shared" si="3"/>
        <v>63.25761194029851</v>
      </c>
      <c r="F35" s="88">
        <f t="shared" si="4"/>
        <v>-123.08699999999999</v>
      </c>
      <c r="G35" s="19">
        <v>187.991</v>
      </c>
      <c r="H35" s="386">
        <f t="shared" si="2"/>
        <v>112.72507726433712</v>
      </c>
      <c r="I35" s="390"/>
      <c r="J35" s="387"/>
    </row>
    <row r="36" spans="1:10" ht="66" customHeight="1" thickBot="1">
      <c r="A36" s="32" t="s">
        <v>283</v>
      </c>
      <c r="B36" s="106" t="s">
        <v>284</v>
      </c>
      <c r="C36" s="126">
        <v>815.081</v>
      </c>
      <c r="D36" s="19">
        <v>512.74</v>
      </c>
      <c r="E36" s="18">
        <f t="shared" si="3"/>
        <v>62.906631365471654</v>
      </c>
      <c r="F36" s="88">
        <f t="shared" si="4"/>
        <v>-302.341</v>
      </c>
      <c r="G36" s="19">
        <v>384.147</v>
      </c>
      <c r="H36" s="386">
        <f t="shared" si="2"/>
        <v>133.4749457889818</v>
      </c>
      <c r="I36" s="390"/>
      <c r="J36" s="387"/>
    </row>
    <row r="37" spans="1:10" ht="32.25" customHeight="1" thickBot="1">
      <c r="A37" s="32" t="s">
        <v>285</v>
      </c>
      <c r="B37" s="106" t="s">
        <v>411</v>
      </c>
      <c r="C37" s="126">
        <v>135.906</v>
      </c>
      <c r="D37" s="19">
        <v>62.37</v>
      </c>
      <c r="E37" s="18">
        <f t="shared" si="3"/>
        <v>45.89201359763366</v>
      </c>
      <c r="F37" s="88">
        <f t="shared" si="4"/>
        <v>-73.536</v>
      </c>
      <c r="G37" s="19">
        <v>58.295</v>
      </c>
      <c r="H37" s="386">
        <f t="shared" si="2"/>
        <v>106.99030791663091</v>
      </c>
      <c r="I37" s="390"/>
      <c r="J37" s="387"/>
    </row>
    <row r="38" spans="1:10" ht="93" customHeight="1" thickBot="1">
      <c r="A38" s="32" t="s">
        <v>286</v>
      </c>
      <c r="B38" s="106" t="s">
        <v>287</v>
      </c>
      <c r="C38" s="126">
        <v>560.501</v>
      </c>
      <c r="D38" s="19">
        <v>459.271</v>
      </c>
      <c r="E38" s="18">
        <f t="shared" si="3"/>
        <v>81.93937209746281</v>
      </c>
      <c r="F38" s="88">
        <f t="shared" si="4"/>
        <v>-101.22999999999996</v>
      </c>
      <c r="G38" s="19">
        <v>362.301</v>
      </c>
      <c r="H38" s="386">
        <f t="shared" si="2"/>
        <v>126.76503791046672</v>
      </c>
      <c r="I38" s="390"/>
      <c r="J38" s="387"/>
    </row>
    <row r="39" spans="1:10" ht="23.25" customHeight="1" thickBot="1">
      <c r="A39" s="28" t="s">
        <v>239</v>
      </c>
      <c r="B39" s="105" t="s">
        <v>8</v>
      </c>
      <c r="C39" s="125">
        <f>SUM(C40:C48)</f>
        <v>32085.639</v>
      </c>
      <c r="D39" s="125">
        <f>SUM(D40:D48)</f>
        <v>22876.915999999997</v>
      </c>
      <c r="E39" s="16">
        <f t="shared" si="3"/>
        <v>71.29954930927197</v>
      </c>
      <c r="F39" s="16">
        <f t="shared" si="4"/>
        <v>-9208.723000000002</v>
      </c>
      <c r="G39" s="125">
        <f>SUM(G40:G48)</f>
        <v>30974.093999999997</v>
      </c>
      <c r="H39" s="385">
        <f t="shared" si="2"/>
        <v>73.85822487656944</v>
      </c>
      <c r="I39" s="388"/>
      <c r="J39" s="387"/>
    </row>
    <row r="40" spans="1:10" ht="46.5" customHeight="1" thickBot="1">
      <c r="A40" s="32" t="s">
        <v>240</v>
      </c>
      <c r="B40" s="106" t="s">
        <v>295</v>
      </c>
      <c r="C40" s="126"/>
      <c r="D40" s="19"/>
      <c r="E40" s="18" t="e">
        <f t="shared" si="3"/>
        <v>#DIV/0!</v>
      </c>
      <c r="F40" s="88">
        <f t="shared" si="4"/>
        <v>0</v>
      </c>
      <c r="G40" s="19"/>
      <c r="H40" s="386" t="e">
        <f t="shared" si="2"/>
        <v>#DIV/0!</v>
      </c>
      <c r="I40" s="391"/>
      <c r="J40" s="387"/>
    </row>
    <row r="41" spans="1:10" ht="34.5" customHeight="1" thickBot="1">
      <c r="A41" s="32" t="s">
        <v>297</v>
      </c>
      <c r="B41" s="106" t="s">
        <v>298</v>
      </c>
      <c r="C41" s="185">
        <v>89.204</v>
      </c>
      <c r="D41" s="184">
        <v>35.204</v>
      </c>
      <c r="E41" s="18">
        <f t="shared" si="3"/>
        <v>39.46459800008969</v>
      </c>
      <c r="F41" s="88">
        <f t="shared" si="4"/>
        <v>-53.99999999999999</v>
      </c>
      <c r="G41" s="19">
        <v>1610.138</v>
      </c>
      <c r="H41" s="386">
        <f t="shared" si="2"/>
        <v>2.1863964455220612</v>
      </c>
      <c r="I41" s="388"/>
      <c r="J41" s="387"/>
    </row>
    <row r="42" spans="1:10" ht="51" customHeight="1" thickBot="1">
      <c r="A42" s="32" t="s">
        <v>299</v>
      </c>
      <c r="B42" s="106" t="s">
        <v>300</v>
      </c>
      <c r="C42" s="374">
        <v>12866.993</v>
      </c>
      <c r="D42" s="17">
        <v>10040.398</v>
      </c>
      <c r="E42" s="18">
        <f t="shared" si="3"/>
        <v>78.03220224025922</v>
      </c>
      <c r="F42" s="88">
        <f t="shared" si="4"/>
        <v>-2826.595000000001</v>
      </c>
      <c r="G42" s="184">
        <v>6000</v>
      </c>
      <c r="H42" s="386">
        <f t="shared" si="2"/>
        <v>167.33996666666667</v>
      </c>
      <c r="I42" s="388"/>
      <c r="J42" s="387"/>
    </row>
    <row r="43" spans="1:10" ht="51" customHeight="1" thickBot="1">
      <c r="A43" s="32" t="s">
        <v>396</v>
      </c>
      <c r="B43" s="106" t="s">
        <v>397</v>
      </c>
      <c r="C43" s="374">
        <v>2.8</v>
      </c>
      <c r="D43" s="17">
        <v>2.8</v>
      </c>
      <c r="E43" s="18">
        <f>D43/C43*100</f>
        <v>100</v>
      </c>
      <c r="F43" s="88">
        <f>D43-C43</f>
        <v>0</v>
      </c>
      <c r="G43" s="17"/>
      <c r="H43" s="386" t="e">
        <f t="shared" si="2"/>
        <v>#DIV/0!</v>
      </c>
      <c r="I43" s="388"/>
      <c r="J43" s="387"/>
    </row>
    <row r="44" spans="1:10" ht="35.25" customHeight="1" thickBot="1">
      <c r="A44" s="32" t="s">
        <v>301</v>
      </c>
      <c r="B44" s="106" t="s">
        <v>302</v>
      </c>
      <c r="C44" s="374"/>
      <c r="D44" s="375"/>
      <c r="E44" s="18" t="e">
        <f t="shared" si="3"/>
        <v>#DIV/0!</v>
      </c>
      <c r="F44" s="88">
        <f t="shared" si="4"/>
        <v>0</v>
      </c>
      <c r="G44" s="375">
        <v>3000</v>
      </c>
      <c r="H44" s="386">
        <f t="shared" si="2"/>
        <v>0</v>
      </c>
      <c r="I44" s="388"/>
      <c r="J44" s="387"/>
    </row>
    <row r="45" spans="1:10" ht="31.5" customHeight="1" thickBot="1">
      <c r="A45" s="32" t="s">
        <v>303</v>
      </c>
      <c r="B45" s="106" t="s">
        <v>304</v>
      </c>
      <c r="C45" s="374"/>
      <c r="D45" s="375"/>
      <c r="E45" s="18" t="e">
        <f t="shared" si="3"/>
        <v>#DIV/0!</v>
      </c>
      <c r="F45" s="88">
        <f aca="true" t="shared" si="5" ref="F45:F66">D45-C45</f>
        <v>0</v>
      </c>
      <c r="G45" s="375">
        <v>3093.12</v>
      </c>
      <c r="H45" s="386">
        <f t="shared" si="2"/>
        <v>0</v>
      </c>
      <c r="I45" s="388"/>
      <c r="J45" s="387"/>
    </row>
    <row r="46" spans="1:10" ht="47.25" customHeight="1" thickBot="1">
      <c r="A46" s="32" t="s">
        <v>305</v>
      </c>
      <c r="B46" s="106" t="s">
        <v>306</v>
      </c>
      <c r="C46" s="374">
        <v>1313.974</v>
      </c>
      <c r="D46" s="375">
        <v>1273.821</v>
      </c>
      <c r="E46" s="18">
        <f t="shared" si="3"/>
        <v>96.94415566822478</v>
      </c>
      <c r="F46" s="88">
        <f t="shared" si="5"/>
        <v>-40.15300000000002</v>
      </c>
      <c r="G46" s="375">
        <v>889.813</v>
      </c>
      <c r="H46" s="386">
        <f aca="true" t="shared" si="6" ref="H46:H82">D46/G46*100</f>
        <v>143.15603390824813</v>
      </c>
      <c r="I46" s="388"/>
      <c r="J46" s="387"/>
    </row>
    <row r="47" spans="1:10" ht="33.75" customHeight="1" thickBot="1">
      <c r="A47" s="32" t="s">
        <v>241</v>
      </c>
      <c r="B47" s="106" t="s">
        <v>296</v>
      </c>
      <c r="C47" s="126">
        <v>17469.843</v>
      </c>
      <c r="D47" s="19">
        <v>11303.232</v>
      </c>
      <c r="E47" s="18">
        <f t="shared" si="3"/>
        <v>64.70139428270764</v>
      </c>
      <c r="F47" s="88">
        <f t="shared" si="5"/>
        <v>-6166.611000000001</v>
      </c>
      <c r="G47" s="19">
        <v>6624.546</v>
      </c>
      <c r="H47" s="386">
        <f t="shared" si="6"/>
        <v>170.62651538686575</v>
      </c>
      <c r="I47" s="388"/>
      <c r="J47" s="387"/>
    </row>
    <row r="48" spans="1:10" ht="62.25" customHeight="1" thickBot="1">
      <c r="A48" s="32" t="s">
        <v>307</v>
      </c>
      <c r="B48" s="106" t="s">
        <v>308</v>
      </c>
      <c r="C48" s="126">
        <v>342.825</v>
      </c>
      <c r="D48" s="19">
        <v>221.461</v>
      </c>
      <c r="E48" s="18">
        <f t="shared" si="3"/>
        <v>64.59884780864873</v>
      </c>
      <c r="F48" s="88">
        <f t="shared" si="5"/>
        <v>-121.36399999999998</v>
      </c>
      <c r="G48" s="19">
        <v>9756.477</v>
      </c>
      <c r="H48" s="386">
        <f t="shared" si="6"/>
        <v>2.2698869684210807</v>
      </c>
      <c r="I48" s="388"/>
      <c r="J48" s="387"/>
    </row>
    <row r="49" spans="1:10" ht="16.5" customHeight="1" thickBot="1">
      <c r="A49" s="28" t="s">
        <v>242</v>
      </c>
      <c r="B49" s="109" t="s">
        <v>228</v>
      </c>
      <c r="C49" s="125">
        <f>SUM(C50:C52)</f>
        <v>14680.582999999999</v>
      </c>
      <c r="D49" s="15">
        <f>SUM(D50:D52)</f>
        <v>12785.42</v>
      </c>
      <c r="E49" s="16">
        <f t="shared" si="3"/>
        <v>87.09068297900704</v>
      </c>
      <c r="F49" s="16">
        <f t="shared" si="5"/>
        <v>-1895.1629999999986</v>
      </c>
      <c r="G49" s="15">
        <f>SUM(G50:G52)</f>
        <v>9515.651</v>
      </c>
      <c r="H49" s="385">
        <f t="shared" si="6"/>
        <v>134.36201054452292</v>
      </c>
      <c r="I49" s="388"/>
      <c r="J49" s="387"/>
    </row>
    <row r="50" spans="1:10" ht="16.5" customHeight="1" thickBot="1">
      <c r="A50" s="32" t="s">
        <v>10</v>
      </c>
      <c r="B50" s="106" t="s">
        <v>9</v>
      </c>
      <c r="C50" s="126">
        <v>14403.631</v>
      </c>
      <c r="D50" s="17">
        <v>12515.626</v>
      </c>
      <c r="E50" s="18">
        <f t="shared" si="3"/>
        <v>86.89215934509848</v>
      </c>
      <c r="F50" s="88">
        <f t="shared" si="5"/>
        <v>-1888.0049999999992</v>
      </c>
      <c r="G50" s="407">
        <v>9505.151</v>
      </c>
      <c r="H50" s="386">
        <f t="shared" si="6"/>
        <v>131.67203761413154</v>
      </c>
      <c r="I50" s="388"/>
      <c r="J50" s="387"/>
    </row>
    <row r="51" spans="1:10" ht="15" customHeight="1" hidden="1" thickBot="1">
      <c r="A51" s="33"/>
      <c r="B51" s="106" t="s">
        <v>11</v>
      </c>
      <c r="C51" s="126"/>
      <c r="D51" s="19"/>
      <c r="E51" s="18" t="e">
        <f t="shared" si="3"/>
        <v>#DIV/0!</v>
      </c>
      <c r="F51" s="88">
        <f t="shared" si="5"/>
        <v>0</v>
      </c>
      <c r="G51" s="89"/>
      <c r="H51" s="386" t="e">
        <f t="shared" si="6"/>
        <v>#DIV/0!</v>
      </c>
      <c r="I51" s="388"/>
      <c r="J51" s="387"/>
    </row>
    <row r="52" spans="1:10" ht="18.75" customHeight="1" thickBot="1">
      <c r="A52" s="32" t="s">
        <v>10</v>
      </c>
      <c r="B52" s="106" t="s">
        <v>99</v>
      </c>
      <c r="C52" s="126">
        <v>276.952</v>
      </c>
      <c r="D52" s="19">
        <v>269.794</v>
      </c>
      <c r="E52" s="18">
        <f t="shared" si="3"/>
        <v>97.41543660995407</v>
      </c>
      <c r="F52" s="88">
        <f t="shared" si="5"/>
        <v>-7.1580000000000155</v>
      </c>
      <c r="G52" s="89">
        <v>10.5</v>
      </c>
      <c r="H52" s="385">
        <f t="shared" si="6"/>
        <v>2569.4666666666667</v>
      </c>
      <c r="I52" s="388"/>
      <c r="J52" s="387"/>
    </row>
    <row r="53" spans="1:10" ht="18.75" customHeight="1" hidden="1" thickBot="1">
      <c r="A53" s="28"/>
      <c r="B53" s="105"/>
      <c r="C53" s="125"/>
      <c r="D53" s="15"/>
      <c r="E53" s="22" t="e">
        <f t="shared" si="3"/>
        <v>#DIV/0!</v>
      </c>
      <c r="F53" s="16">
        <f t="shared" si="5"/>
        <v>0</v>
      </c>
      <c r="G53" s="15"/>
      <c r="H53" s="385" t="e">
        <f t="shared" si="6"/>
        <v>#DIV/0!</v>
      </c>
      <c r="I53" s="388"/>
      <c r="J53" s="387"/>
    </row>
    <row r="54" spans="1:10" ht="20.25" customHeight="1" hidden="1" thickBot="1">
      <c r="A54" s="34"/>
      <c r="B54" s="110"/>
      <c r="C54" s="129"/>
      <c r="D54" s="20"/>
      <c r="E54" s="18" t="e">
        <f t="shared" si="3"/>
        <v>#DIV/0!</v>
      </c>
      <c r="F54" s="54">
        <f t="shared" si="5"/>
        <v>0</v>
      </c>
      <c r="G54" s="20"/>
      <c r="H54" s="386" t="e">
        <f t="shared" si="6"/>
        <v>#DIV/0!</v>
      </c>
      <c r="I54" s="388"/>
      <c r="J54" s="387"/>
    </row>
    <row r="55" spans="1:10" ht="30" customHeight="1" hidden="1" thickBot="1">
      <c r="A55" s="32"/>
      <c r="B55" s="106"/>
      <c r="C55" s="126"/>
      <c r="D55" s="19"/>
      <c r="E55" s="18" t="e">
        <f t="shared" si="3"/>
        <v>#DIV/0!</v>
      </c>
      <c r="F55" s="88">
        <f t="shared" si="5"/>
        <v>0</v>
      </c>
      <c r="G55" s="19"/>
      <c r="H55" s="386" t="e">
        <f t="shared" si="6"/>
        <v>#DIV/0!</v>
      </c>
      <c r="I55" s="388"/>
      <c r="J55" s="387"/>
    </row>
    <row r="56" spans="1:10" ht="16.5" hidden="1" thickBot="1">
      <c r="A56" s="32"/>
      <c r="B56" s="106" t="s">
        <v>14</v>
      </c>
      <c r="C56" s="127"/>
      <c r="D56" s="17"/>
      <c r="E56" s="21">
        <f>ROUND(IF(D56=0,0,D56/C56),3)</f>
        <v>0</v>
      </c>
      <c r="F56" s="88">
        <f t="shared" si="5"/>
        <v>0</v>
      </c>
      <c r="G56" s="17"/>
      <c r="H56" s="385" t="e">
        <f t="shared" si="6"/>
        <v>#DIV/0!</v>
      </c>
      <c r="I56" s="388"/>
      <c r="J56" s="387"/>
    </row>
    <row r="57" spans="1:10" ht="16.5" thickBot="1">
      <c r="A57" s="28" t="s">
        <v>243</v>
      </c>
      <c r="B57" s="105" t="s">
        <v>15</v>
      </c>
      <c r="C57" s="125">
        <v>28815.729</v>
      </c>
      <c r="D57" s="15">
        <v>23106.088</v>
      </c>
      <c r="E57" s="16">
        <f aca="true" t="shared" si="7" ref="E57:E66">D57/C57*100</f>
        <v>80.18567914766273</v>
      </c>
      <c r="F57" s="16">
        <f t="shared" si="5"/>
        <v>-5709.641</v>
      </c>
      <c r="G57" s="15">
        <v>19792.339</v>
      </c>
      <c r="H57" s="385">
        <f t="shared" si="6"/>
        <v>116.74258408771192</v>
      </c>
      <c r="I57" s="388"/>
      <c r="J57" s="387"/>
    </row>
    <row r="58" spans="1:10" ht="96.75" customHeight="1" thickBot="1">
      <c r="A58" s="67" t="s">
        <v>294</v>
      </c>
      <c r="B58" s="106" t="s">
        <v>245</v>
      </c>
      <c r="C58" s="185">
        <f>C57-C59</f>
        <v>26722.708</v>
      </c>
      <c r="D58" s="185">
        <f>D57-D59</f>
        <v>21249.512</v>
      </c>
      <c r="E58" s="18">
        <f t="shared" si="7"/>
        <v>79.51855777490813</v>
      </c>
      <c r="F58" s="88">
        <f t="shared" si="5"/>
        <v>-5473.196</v>
      </c>
      <c r="G58" s="429">
        <f>G57-G59</f>
        <v>18161.988</v>
      </c>
      <c r="H58" s="386">
        <f t="shared" si="6"/>
        <v>116.99992313616767</v>
      </c>
      <c r="I58" s="388"/>
      <c r="J58" s="387"/>
    </row>
    <row r="59" spans="1:10" ht="32.25" customHeight="1" thickBot="1">
      <c r="A59" s="32" t="s">
        <v>244</v>
      </c>
      <c r="B59" s="106" t="s">
        <v>246</v>
      </c>
      <c r="C59" s="130">
        <v>2093.021</v>
      </c>
      <c r="D59" s="89">
        <v>1856.576</v>
      </c>
      <c r="E59" s="18">
        <f t="shared" si="7"/>
        <v>88.70317115786224</v>
      </c>
      <c r="F59" s="88">
        <f t="shared" si="5"/>
        <v>-236.44500000000016</v>
      </c>
      <c r="G59" s="89">
        <v>1630.351</v>
      </c>
      <c r="H59" s="386">
        <f t="shared" si="6"/>
        <v>113.8758463668253</v>
      </c>
      <c r="I59" s="388"/>
      <c r="J59" s="387"/>
    </row>
    <row r="60" spans="1:10" ht="63.75" hidden="1" thickBot="1">
      <c r="A60" s="35" t="s">
        <v>45</v>
      </c>
      <c r="B60" s="111" t="s">
        <v>46</v>
      </c>
      <c r="C60" s="131"/>
      <c r="D60" s="90"/>
      <c r="E60" s="18" t="e">
        <f>D60/C60*100</f>
        <v>#DIV/0!</v>
      </c>
      <c r="F60" s="88">
        <f>D60-C60</f>
        <v>0</v>
      </c>
      <c r="G60" s="90"/>
      <c r="H60" s="386" t="e">
        <f t="shared" si="6"/>
        <v>#DIV/0!</v>
      </c>
      <c r="I60" s="388"/>
      <c r="J60" s="387"/>
    </row>
    <row r="61" spans="1:10" ht="20.25" customHeight="1" thickBot="1">
      <c r="A61" s="28" t="s">
        <v>312</v>
      </c>
      <c r="B61" s="105" t="s">
        <v>313</v>
      </c>
      <c r="C61" s="125">
        <f>SUM(C62:C70)</f>
        <v>46686.648</v>
      </c>
      <c r="D61" s="125">
        <f>SUM(D62:D70)</f>
        <v>36256.436</v>
      </c>
      <c r="E61" s="16">
        <f>D61/C61*100</f>
        <v>77.6591114444541</v>
      </c>
      <c r="F61" s="16">
        <f>D61-C61</f>
        <v>-10430.212</v>
      </c>
      <c r="G61" s="125">
        <f>SUM(G62:G70)</f>
        <v>20537.546000000002</v>
      </c>
      <c r="H61" s="385">
        <f t="shared" si="6"/>
        <v>176.53733313610107</v>
      </c>
      <c r="I61" s="388"/>
      <c r="J61" s="387"/>
    </row>
    <row r="62" spans="1:8" ht="20.25" customHeight="1" thickBot="1">
      <c r="A62" s="378" t="s">
        <v>311</v>
      </c>
      <c r="B62" s="379" t="s">
        <v>318</v>
      </c>
      <c r="C62" s="380">
        <v>312.9</v>
      </c>
      <c r="D62" s="381">
        <v>103.242</v>
      </c>
      <c r="E62" s="302">
        <f>D62/C62*100</f>
        <v>32.99520613614574</v>
      </c>
      <c r="F62" s="302">
        <f>D62-C62</f>
        <v>-209.65799999999996</v>
      </c>
      <c r="G62" s="381"/>
      <c r="H62" s="304" t="e">
        <f t="shared" si="6"/>
        <v>#DIV/0!</v>
      </c>
    </row>
    <row r="63" spans="1:8" ht="47.25" customHeight="1" thickBot="1">
      <c r="A63" s="32" t="s">
        <v>314</v>
      </c>
      <c r="B63" s="106" t="s">
        <v>319</v>
      </c>
      <c r="C63" s="126">
        <v>275</v>
      </c>
      <c r="D63" s="19">
        <v>133.598</v>
      </c>
      <c r="E63" s="18">
        <f t="shared" si="7"/>
        <v>48.58109090909091</v>
      </c>
      <c r="F63" s="88">
        <f t="shared" si="5"/>
        <v>-141.402</v>
      </c>
      <c r="G63" s="19">
        <v>92.609</v>
      </c>
      <c r="H63" s="156">
        <f t="shared" si="6"/>
        <v>144.26027707890162</v>
      </c>
    </row>
    <row r="64" spans="1:8" ht="33" customHeight="1" thickBot="1">
      <c r="A64" s="32" t="s">
        <v>361</v>
      </c>
      <c r="B64" s="106" t="s">
        <v>362</v>
      </c>
      <c r="C64" s="126">
        <v>70</v>
      </c>
      <c r="D64" s="19">
        <v>69.88</v>
      </c>
      <c r="E64" s="18">
        <f t="shared" si="7"/>
        <v>99.82857142857142</v>
      </c>
      <c r="F64" s="88">
        <f t="shared" si="5"/>
        <v>-0.12000000000000455</v>
      </c>
      <c r="G64" s="19"/>
      <c r="H64" s="156" t="e">
        <f t="shared" si="6"/>
        <v>#DIV/0!</v>
      </c>
    </row>
    <row r="65" spans="1:8" ht="48" thickBot="1">
      <c r="A65" s="32" t="s">
        <v>343</v>
      </c>
      <c r="B65" s="78" t="s">
        <v>344</v>
      </c>
      <c r="C65" s="126">
        <v>43.5</v>
      </c>
      <c r="D65" s="19">
        <v>33.372</v>
      </c>
      <c r="E65" s="18">
        <f t="shared" si="7"/>
        <v>76.71724137931034</v>
      </c>
      <c r="F65" s="88">
        <f t="shared" si="5"/>
        <v>-10.128</v>
      </c>
      <c r="G65" s="19">
        <v>0.26</v>
      </c>
      <c r="H65" s="156">
        <f t="shared" si="6"/>
        <v>12835.384615384615</v>
      </c>
    </row>
    <row r="66" spans="1:8" ht="30.75" customHeight="1" thickBot="1">
      <c r="A66" s="32" t="s">
        <v>315</v>
      </c>
      <c r="B66" s="78" t="s">
        <v>247</v>
      </c>
      <c r="C66" s="126">
        <v>33067.439</v>
      </c>
      <c r="D66" s="19">
        <v>26377.52</v>
      </c>
      <c r="E66" s="18">
        <f t="shared" si="7"/>
        <v>79.76886265670589</v>
      </c>
      <c r="F66" s="88">
        <f t="shared" si="5"/>
        <v>-6689.918999999998</v>
      </c>
      <c r="G66" s="19">
        <v>15343.23</v>
      </c>
      <c r="H66" s="156">
        <f t="shared" si="6"/>
        <v>171.91634355999358</v>
      </c>
    </row>
    <row r="67" spans="1:8" ht="30" customHeight="1" hidden="1" thickBot="1">
      <c r="A67" s="32" t="s">
        <v>316</v>
      </c>
      <c r="B67" s="79" t="s">
        <v>320</v>
      </c>
      <c r="C67" s="126"/>
      <c r="D67" s="19"/>
      <c r="E67" s="18" t="e">
        <f>D67/C67*100</f>
        <v>#DIV/0!</v>
      </c>
      <c r="F67" s="88">
        <f>D67-C67</f>
        <v>0</v>
      </c>
      <c r="G67" s="19"/>
      <c r="H67" s="156" t="e">
        <f t="shared" si="6"/>
        <v>#DIV/0!</v>
      </c>
    </row>
    <row r="68" spans="1:8" ht="63.75" thickBot="1">
      <c r="A68" s="32" t="s">
        <v>372</v>
      </c>
      <c r="B68" s="79" t="s">
        <v>373</v>
      </c>
      <c r="C68" s="408">
        <v>12749.587</v>
      </c>
      <c r="D68" s="382">
        <v>9371.493</v>
      </c>
      <c r="E68" s="18">
        <f>D68/C68*100</f>
        <v>73.50428684474251</v>
      </c>
      <c r="F68" s="88">
        <f>D68-C68</f>
        <v>-3378.093999999999</v>
      </c>
      <c r="G68" s="19">
        <v>5043.225</v>
      </c>
      <c r="H68" s="377">
        <f>D68/G68*100</f>
        <v>185.8234165638059</v>
      </c>
    </row>
    <row r="69" spans="1:8" ht="30" customHeight="1" hidden="1" thickBot="1">
      <c r="A69" s="32"/>
      <c r="B69" s="79"/>
      <c r="C69" s="126"/>
      <c r="D69" s="19"/>
      <c r="E69" s="18" t="e">
        <f>D69/C69*100</f>
        <v>#DIV/0!</v>
      </c>
      <c r="F69" s="88">
        <f>D69-C69</f>
        <v>0</v>
      </c>
      <c r="G69" s="19"/>
      <c r="H69" s="377" t="e">
        <f>D69/G69*100</f>
        <v>#DIV/0!</v>
      </c>
    </row>
    <row r="70" spans="1:8" ht="33" customHeight="1" thickBot="1">
      <c r="A70" s="32" t="s">
        <v>317</v>
      </c>
      <c r="B70" s="79" t="s">
        <v>321</v>
      </c>
      <c r="C70" s="126">
        <v>168.222</v>
      </c>
      <c r="D70" s="19">
        <v>167.331</v>
      </c>
      <c r="E70" s="18">
        <f>D70/C70*100</f>
        <v>99.47034276135106</v>
      </c>
      <c r="F70" s="88">
        <f>D70-C70</f>
        <v>-0.8910000000000196</v>
      </c>
      <c r="G70" s="19">
        <v>58.222</v>
      </c>
      <c r="H70" s="377">
        <f>D70/G70*100</f>
        <v>287.40166947202084</v>
      </c>
    </row>
    <row r="71" spans="1:8" ht="30" customHeight="1" hidden="1" thickBot="1">
      <c r="A71" s="32" t="s">
        <v>398</v>
      </c>
      <c r="B71" s="79" t="s">
        <v>399</v>
      </c>
      <c r="C71" s="19"/>
      <c r="D71" s="19"/>
      <c r="E71" s="376"/>
      <c r="F71" s="376"/>
      <c r="G71" s="184"/>
      <c r="H71" s="377"/>
    </row>
    <row r="72" spans="1:8" ht="16.5" thickBot="1">
      <c r="A72" s="74" t="s">
        <v>322</v>
      </c>
      <c r="B72" s="113" t="s">
        <v>323</v>
      </c>
      <c r="C72" s="125">
        <f>SUM(C73:C75)</f>
        <v>3917.7000000000003</v>
      </c>
      <c r="D72" s="125">
        <f>SUM(D73:D75)</f>
        <v>36.66</v>
      </c>
      <c r="E72" s="300">
        <f>D72/C72*100</f>
        <v>0.9357531204533271</v>
      </c>
      <c r="F72" s="300">
        <f>D72-C72</f>
        <v>-3881.0400000000004</v>
      </c>
      <c r="G72" s="125">
        <f>SUM(G74:G75)</f>
        <v>195</v>
      </c>
      <c r="H72" s="154">
        <f t="shared" si="6"/>
        <v>18.799999999999997</v>
      </c>
    </row>
    <row r="73" spans="1:8" s="409" customFormat="1" ht="48" thickBot="1">
      <c r="A73" s="410" t="s">
        <v>379</v>
      </c>
      <c r="B73" s="411" t="s">
        <v>380</v>
      </c>
      <c r="C73" s="380">
        <v>60.483</v>
      </c>
      <c r="D73" s="381">
        <v>36.66</v>
      </c>
      <c r="E73" s="18">
        <f>D73/C73*100</f>
        <v>60.61207281384851</v>
      </c>
      <c r="F73" s="88">
        <f>D73-C73</f>
        <v>-23.823</v>
      </c>
      <c r="G73" s="412"/>
      <c r="H73" s="156" t="e">
        <f>D73/G73*100</f>
        <v>#DIV/0!</v>
      </c>
    </row>
    <row r="74" spans="1:8" ht="30" customHeight="1" thickBot="1">
      <c r="A74" s="32" t="s">
        <v>309</v>
      </c>
      <c r="B74" s="106" t="s">
        <v>310</v>
      </c>
      <c r="C74" s="126"/>
      <c r="D74" s="19"/>
      <c r="E74" s="18" t="e">
        <f>D74/C74*100</f>
        <v>#DIV/0!</v>
      </c>
      <c r="F74" s="88">
        <f>D74-C74</f>
        <v>0</v>
      </c>
      <c r="G74" s="19">
        <v>195</v>
      </c>
      <c r="H74" s="156">
        <f>D74/G74*100</f>
        <v>0</v>
      </c>
    </row>
    <row r="75" spans="1:8" ht="17.25" customHeight="1" thickBot="1">
      <c r="A75" s="378" t="s">
        <v>324</v>
      </c>
      <c r="B75" s="379" t="s">
        <v>325</v>
      </c>
      <c r="C75" s="380">
        <v>3857.217</v>
      </c>
      <c r="D75" s="382"/>
      <c r="E75" s="302">
        <f aca="true" t="shared" si="8" ref="E75:E84">D75/C75*100</f>
        <v>0</v>
      </c>
      <c r="F75" s="302">
        <f aca="true" t="shared" si="9" ref="F75:F84">D75-C75</f>
        <v>-3857.217</v>
      </c>
      <c r="G75" s="382"/>
      <c r="H75" s="304" t="e">
        <f t="shared" si="6"/>
        <v>#DIV/0!</v>
      </c>
    </row>
    <row r="76" spans="1:8" ht="20.25" customHeight="1" thickBot="1">
      <c r="A76" s="28" t="s">
        <v>326</v>
      </c>
      <c r="B76" s="112" t="s">
        <v>327</v>
      </c>
      <c r="C76" s="125">
        <f>SUM(C77:C79)</f>
        <v>13269.124</v>
      </c>
      <c r="D76" s="125">
        <f>SUM(D77:D79)</f>
        <v>13269.124</v>
      </c>
      <c r="E76" s="16">
        <f t="shared" si="8"/>
        <v>100</v>
      </c>
      <c r="F76" s="16">
        <f t="shared" si="9"/>
        <v>0</v>
      </c>
      <c r="G76" s="125">
        <f>SUM(G77:G79)</f>
        <v>14054.174</v>
      </c>
      <c r="H76" s="154">
        <f t="shared" si="6"/>
        <v>94.41411498107252</v>
      </c>
    </row>
    <row r="77" spans="1:8" ht="18" customHeight="1" thickBot="1">
      <c r="A77" s="378" t="s">
        <v>269</v>
      </c>
      <c r="B77" s="379" t="s">
        <v>221</v>
      </c>
      <c r="C77" s="380">
        <v>11538</v>
      </c>
      <c r="D77" s="383">
        <v>11538</v>
      </c>
      <c r="E77" s="302">
        <f t="shared" si="8"/>
        <v>100</v>
      </c>
      <c r="F77" s="302">
        <f t="shared" si="9"/>
        <v>0</v>
      </c>
      <c r="G77" s="383">
        <v>12878.6</v>
      </c>
      <c r="H77" s="304">
        <f t="shared" si="6"/>
        <v>89.59048343764073</v>
      </c>
    </row>
    <row r="78" spans="1:8" ht="20.25" customHeight="1" hidden="1" thickBot="1">
      <c r="A78" s="378" t="s">
        <v>32</v>
      </c>
      <c r="B78" s="379" t="s">
        <v>71</v>
      </c>
      <c r="C78" s="380"/>
      <c r="D78" s="381"/>
      <c r="E78" s="302" t="e">
        <f t="shared" si="8"/>
        <v>#DIV/0!</v>
      </c>
      <c r="F78" s="302">
        <f t="shared" si="9"/>
        <v>0</v>
      </c>
      <c r="G78" s="381"/>
      <c r="H78" s="304" t="e">
        <f t="shared" si="6"/>
        <v>#DIV/0!</v>
      </c>
    </row>
    <row r="79" spans="1:8" ht="19.5" customHeight="1" thickBot="1">
      <c r="A79" s="378" t="s">
        <v>328</v>
      </c>
      <c r="B79" s="384" t="s">
        <v>329</v>
      </c>
      <c r="C79" s="380">
        <v>1731.124</v>
      </c>
      <c r="D79" s="381">
        <v>1731.124</v>
      </c>
      <c r="E79" s="302">
        <f t="shared" si="8"/>
        <v>100</v>
      </c>
      <c r="F79" s="302">
        <f t="shared" si="9"/>
        <v>0</v>
      </c>
      <c r="G79" s="381">
        <v>1175.574</v>
      </c>
      <c r="H79" s="304">
        <f t="shared" si="6"/>
        <v>147.25776514281532</v>
      </c>
    </row>
    <row r="80" spans="1:8" ht="21" customHeight="1" hidden="1" thickBot="1">
      <c r="A80" s="28" t="s">
        <v>48</v>
      </c>
      <c r="B80" s="104" t="s">
        <v>72</v>
      </c>
      <c r="C80" s="125"/>
      <c r="D80" s="15"/>
      <c r="E80" s="16" t="e">
        <f t="shared" si="8"/>
        <v>#DIV/0!</v>
      </c>
      <c r="F80" s="16">
        <f t="shared" si="9"/>
        <v>0</v>
      </c>
      <c r="G80" s="15"/>
      <c r="H80" s="154" t="e">
        <f t="shared" si="6"/>
        <v>#DIV/0!</v>
      </c>
    </row>
    <row r="81" spans="1:8" ht="30" customHeight="1" hidden="1" thickBot="1">
      <c r="A81" s="42" t="s">
        <v>33</v>
      </c>
      <c r="B81" s="116" t="s">
        <v>73</v>
      </c>
      <c r="C81" s="134"/>
      <c r="D81" s="15"/>
      <c r="E81" s="16" t="e">
        <f t="shared" si="8"/>
        <v>#DIV/0!</v>
      </c>
      <c r="F81" s="16">
        <f t="shared" si="9"/>
        <v>0</v>
      </c>
      <c r="G81" s="15"/>
      <c r="H81" s="154" t="e">
        <f t="shared" si="6"/>
        <v>#DIV/0!</v>
      </c>
    </row>
    <row r="82" spans="1:8" ht="48" hidden="1" thickBot="1">
      <c r="A82" s="52" t="s">
        <v>118</v>
      </c>
      <c r="B82" s="117" t="s">
        <v>119</v>
      </c>
      <c r="C82" s="125"/>
      <c r="D82" s="15"/>
      <c r="E82" s="16" t="e">
        <f t="shared" si="8"/>
        <v>#DIV/0!</v>
      </c>
      <c r="F82" s="16">
        <f t="shared" si="9"/>
        <v>0</v>
      </c>
      <c r="G82" s="15"/>
      <c r="H82" s="154" t="e">
        <f t="shared" si="6"/>
        <v>#DIV/0!</v>
      </c>
    </row>
    <row r="83" spans="1:8" ht="48" hidden="1" thickBot="1">
      <c r="A83" s="52" t="s">
        <v>41</v>
      </c>
      <c r="B83" s="105" t="s">
        <v>70</v>
      </c>
      <c r="C83" s="135"/>
      <c r="D83" s="15"/>
      <c r="E83" s="16" t="e">
        <f t="shared" si="8"/>
        <v>#DIV/0!</v>
      </c>
      <c r="F83" s="16">
        <f t="shared" si="9"/>
        <v>0</v>
      </c>
      <c r="G83" s="15"/>
      <c r="H83" s="154" t="e">
        <f>D83/G83*100</f>
        <v>#DIV/0!</v>
      </c>
    </row>
    <row r="84" spans="1:8" ht="33.75" customHeight="1">
      <c r="A84" s="178"/>
      <c r="B84" s="179" t="s">
        <v>74</v>
      </c>
      <c r="C84" s="180">
        <f>C4+C6+C7+C15+C39+C49+C57+C61+C72+C76</f>
        <v>974839.629</v>
      </c>
      <c r="D84" s="180">
        <f>D4+D6+D7+D15+D39+D49+D57+D61+D72+D76</f>
        <v>825512.7529999999</v>
      </c>
      <c r="E84" s="96">
        <f t="shared" si="8"/>
        <v>84.6819034066987</v>
      </c>
      <c r="F84" s="97">
        <f t="shared" si="9"/>
        <v>-149326.87600000005</v>
      </c>
      <c r="G84" s="180">
        <f>G4+G6+G7+G15+G39+G49+G57+G61+G72+G76</f>
        <v>872661.8849999998</v>
      </c>
      <c r="H84" s="157">
        <f>D84/G84*100</f>
        <v>94.59709048711348</v>
      </c>
    </row>
  </sheetData>
  <sheetProtection/>
  <autoFilter ref="A15:H68"/>
  <printOptions/>
  <pageMargins left="0.7086614173228347" right="0.2362204724409449" top="0.2362204724409449" bottom="0.31496062992125984" header="0.275590551181102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"/>
  <sheetViews>
    <sheetView zoomScalePageLayoutView="0" workbookViewId="0" topLeftCell="A142">
      <selection activeCell="I82" sqref="I82"/>
    </sheetView>
  </sheetViews>
  <sheetFormatPr defaultColWidth="9.00390625" defaultRowHeight="12.75"/>
  <cols>
    <col min="2" max="2" width="45.625" style="176" customWidth="1"/>
    <col min="3" max="3" width="11.375" style="0" customWidth="1"/>
    <col min="4" max="4" width="11.625" style="0" customWidth="1"/>
    <col min="5" max="5" width="10.50390625" style="0" customWidth="1"/>
    <col min="6" max="6" width="11.50390625" style="0" customWidth="1"/>
    <col min="7" max="7" width="10.875" style="0" customWidth="1"/>
    <col min="9" max="9" width="9.50390625" style="0" customWidth="1"/>
    <col min="13" max="13" width="8.50390625" style="0" customWidth="1"/>
    <col min="14" max="14" width="8.875" style="0" customWidth="1"/>
  </cols>
  <sheetData>
    <row r="1" spans="1:8" ht="114" customHeight="1" thickBot="1">
      <c r="A1" s="43" t="s">
        <v>79</v>
      </c>
      <c r="B1" s="174" t="s">
        <v>58</v>
      </c>
      <c r="C1" s="137" t="s">
        <v>347</v>
      </c>
      <c r="D1" s="84" t="s">
        <v>415</v>
      </c>
      <c r="E1" s="84" t="s">
        <v>107</v>
      </c>
      <c r="F1" s="84" t="s">
        <v>1</v>
      </c>
      <c r="G1" s="84" t="s">
        <v>417</v>
      </c>
      <c r="H1" s="144" t="s">
        <v>418</v>
      </c>
    </row>
    <row r="2" spans="1:8" ht="16.5" thickBot="1">
      <c r="A2" s="39">
        <v>1</v>
      </c>
      <c r="B2" s="36">
        <v>2</v>
      </c>
      <c r="C2" s="102">
        <v>3</v>
      </c>
      <c r="D2" s="37">
        <v>4</v>
      </c>
      <c r="E2" s="37">
        <v>5</v>
      </c>
      <c r="F2" s="148">
        <v>6</v>
      </c>
      <c r="G2" s="37">
        <v>4</v>
      </c>
      <c r="H2" s="151"/>
    </row>
    <row r="3" spans="2:8" ht="19.5" customHeight="1" hidden="1" thickBot="1">
      <c r="B3" s="80" t="s">
        <v>0</v>
      </c>
      <c r="C3" s="81"/>
      <c r="D3" s="120"/>
      <c r="E3" s="120"/>
      <c r="F3" s="149"/>
      <c r="G3" s="120"/>
      <c r="H3" s="150"/>
    </row>
    <row r="4" spans="1:8" s="2" customFormat="1" ht="23.25" customHeight="1" hidden="1" thickBot="1">
      <c r="A4" s="27" t="s">
        <v>2</v>
      </c>
      <c r="B4" s="103" t="s">
        <v>65</v>
      </c>
      <c r="C4" s="121">
        <v>6329</v>
      </c>
      <c r="D4" s="122">
        <v>5177.3</v>
      </c>
      <c r="E4" s="123">
        <f aca="true" t="shared" si="0" ref="E4:E23">D4/C4*100</f>
        <v>81.80281245062412</v>
      </c>
      <c r="F4" s="124">
        <f aca="true" t="shared" si="1" ref="F4:F23">D4-C4</f>
        <v>-1151.6999999999998</v>
      </c>
      <c r="G4" s="122">
        <v>5177.3</v>
      </c>
      <c r="H4" s="154">
        <f>D4/G4*100</f>
        <v>100</v>
      </c>
    </row>
    <row r="5" spans="1:8" ht="45.75" customHeight="1" hidden="1">
      <c r="A5" s="28" t="s">
        <v>3</v>
      </c>
      <c r="B5" s="104" t="s">
        <v>88</v>
      </c>
      <c r="C5" s="125"/>
      <c r="D5" s="15"/>
      <c r="E5" s="16" t="e">
        <f t="shared" si="0"/>
        <v>#DIV/0!</v>
      </c>
      <c r="F5" s="51">
        <f t="shared" si="1"/>
        <v>0</v>
      </c>
      <c r="G5" s="15"/>
      <c r="H5" s="153"/>
    </row>
    <row r="6" spans="1:8" ht="30.75" customHeight="1" hidden="1" thickBot="1">
      <c r="A6" s="29" t="s">
        <v>39</v>
      </c>
      <c r="B6" s="105" t="s">
        <v>89</v>
      </c>
      <c r="C6" s="125">
        <v>43380.5</v>
      </c>
      <c r="D6" s="15">
        <v>34097.4</v>
      </c>
      <c r="E6" s="16">
        <f t="shared" si="0"/>
        <v>78.60075379490785</v>
      </c>
      <c r="F6" s="51">
        <f t="shared" si="1"/>
        <v>-9283.099999999999</v>
      </c>
      <c r="G6" s="15">
        <v>34097.4</v>
      </c>
      <c r="H6" s="154">
        <f aca="true" t="shared" si="2" ref="H6:H37">D6/G6*100</f>
        <v>100</v>
      </c>
    </row>
    <row r="7" spans="1:8" ht="18" customHeight="1" hidden="1" thickBot="1">
      <c r="A7" s="28" t="s">
        <v>93</v>
      </c>
      <c r="B7" s="105" t="s">
        <v>66</v>
      </c>
      <c r="C7" s="125">
        <v>26689.1</v>
      </c>
      <c r="D7" s="15">
        <v>23789.8</v>
      </c>
      <c r="E7" s="16">
        <f t="shared" si="0"/>
        <v>89.13676369753945</v>
      </c>
      <c r="F7" s="51">
        <f t="shared" si="1"/>
        <v>-2899.2999999999993</v>
      </c>
      <c r="G7" s="15">
        <v>23789.8</v>
      </c>
      <c r="H7" s="154">
        <f t="shared" si="2"/>
        <v>100</v>
      </c>
    </row>
    <row r="8" spans="1:8" ht="16.5" customHeight="1" hidden="1" thickBot="1">
      <c r="A8" s="30"/>
      <c r="B8" s="106" t="s">
        <v>26</v>
      </c>
      <c r="C8" s="126">
        <f>C7-C10-C9</f>
        <v>22054.199999999997</v>
      </c>
      <c r="D8" s="126">
        <f>D7-D10-D9</f>
        <v>20066.8</v>
      </c>
      <c r="E8" s="18">
        <f t="shared" si="0"/>
        <v>90.98856453646019</v>
      </c>
      <c r="F8" s="86">
        <f t="shared" si="1"/>
        <v>-1987.3999999999978</v>
      </c>
      <c r="G8" s="126">
        <f>G7-G10-G9</f>
        <v>20066.8</v>
      </c>
      <c r="H8" s="156">
        <f t="shared" si="2"/>
        <v>100</v>
      </c>
    </row>
    <row r="9" spans="1:8" ht="29.25" customHeight="1" hidden="1" thickBot="1">
      <c r="A9" s="30"/>
      <c r="B9" s="76" t="s">
        <v>147</v>
      </c>
      <c r="C9" s="126">
        <v>4634.9</v>
      </c>
      <c r="D9" s="19">
        <v>3723</v>
      </c>
      <c r="E9" s="18">
        <f t="shared" si="0"/>
        <v>80.32535761289348</v>
      </c>
      <c r="F9" s="87">
        <f t="shared" si="1"/>
        <v>-911.8999999999996</v>
      </c>
      <c r="G9" s="19">
        <v>3723</v>
      </c>
      <c r="H9" s="156">
        <f t="shared" si="2"/>
        <v>100</v>
      </c>
    </row>
    <row r="10" spans="1:8" ht="29.25" customHeight="1" hidden="1" thickBot="1">
      <c r="A10" s="31"/>
      <c r="B10" s="106" t="s">
        <v>37</v>
      </c>
      <c r="C10" s="126"/>
      <c r="D10" s="19"/>
      <c r="E10" s="18" t="e">
        <f t="shared" si="0"/>
        <v>#DIV/0!</v>
      </c>
      <c r="F10" s="86">
        <f t="shared" si="1"/>
        <v>0</v>
      </c>
      <c r="G10" s="19"/>
      <c r="H10" s="156" t="e">
        <f t="shared" si="2"/>
        <v>#DIV/0!</v>
      </c>
    </row>
    <row r="11" spans="1:10" ht="29.25" customHeight="1" hidden="1" thickBot="1">
      <c r="A11" s="27" t="s">
        <v>94</v>
      </c>
      <c r="B11" s="105" t="s">
        <v>4</v>
      </c>
      <c r="C11" s="125">
        <f>SUM(C12:C31)</f>
        <v>37824.200000000004</v>
      </c>
      <c r="D11" s="15">
        <f>SUM(D12:D31)</f>
        <v>35477.1</v>
      </c>
      <c r="E11" s="16">
        <f t="shared" si="0"/>
        <v>93.79471343742894</v>
      </c>
      <c r="F11" s="51">
        <f t="shared" si="1"/>
        <v>-2347.100000000006</v>
      </c>
      <c r="G11" s="15">
        <f>SUM(G12:G31)</f>
        <v>35477.1</v>
      </c>
      <c r="H11" s="154">
        <f t="shared" si="2"/>
        <v>100</v>
      </c>
      <c r="I11" s="45"/>
      <c r="J11" s="45"/>
    </row>
    <row r="12" spans="1:9" ht="191.25" customHeight="1" hidden="1" thickBot="1">
      <c r="A12" s="67" t="s">
        <v>148</v>
      </c>
      <c r="B12" s="106" t="s">
        <v>129</v>
      </c>
      <c r="C12" s="126">
        <v>6249</v>
      </c>
      <c r="D12" s="19">
        <v>5389</v>
      </c>
      <c r="E12" s="18">
        <f t="shared" si="0"/>
        <v>86.23779804768763</v>
      </c>
      <c r="F12" s="86">
        <f t="shared" si="1"/>
        <v>-860</v>
      </c>
      <c r="G12" s="19">
        <v>5389</v>
      </c>
      <c r="H12" s="156">
        <f t="shared" si="2"/>
        <v>100</v>
      </c>
      <c r="I12" s="44"/>
    </row>
    <row r="13" spans="1:9" ht="15" customHeight="1" hidden="1" thickBot="1">
      <c r="A13" s="32" t="s">
        <v>95</v>
      </c>
      <c r="B13" s="106" t="s">
        <v>5</v>
      </c>
      <c r="C13" s="126">
        <v>17355.9</v>
      </c>
      <c r="D13" s="17">
        <v>16651.9</v>
      </c>
      <c r="E13" s="18">
        <f t="shared" si="0"/>
        <v>95.94374247374093</v>
      </c>
      <c r="F13" s="86">
        <f t="shared" si="1"/>
        <v>-704</v>
      </c>
      <c r="G13" s="17">
        <v>16651.9</v>
      </c>
      <c r="H13" s="156">
        <f t="shared" si="2"/>
        <v>100</v>
      </c>
      <c r="I13" s="44"/>
    </row>
    <row r="14" spans="1:9" ht="30.75" customHeight="1" hidden="1" thickBot="1">
      <c r="A14" s="50" t="s">
        <v>109</v>
      </c>
      <c r="B14" s="106" t="s">
        <v>110</v>
      </c>
      <c r="C14" s="127">
        <v>884.2</v>
      </c>
      <c r="D14" s="17">
        <v>884</v>
      </c>
      <c r="E14" s="18">
        <f t="shared" si="0"/>
        <v>99.97738068310336</v>
      </c>
      <c r="F14" s="86">
        <f t="shared" si="1"/>
        <v>-0.20000000000004547</v>
      </c>
      <c r="G14" s="17">
        <v>884</v>
      </c>
      <c r="H14" s="156">
        <f t="shared" si="2"/>
        <v>100</v>
      </c>
      <c r="I14" s="44"/>
    </row>
    <row r="15" spans="1:9" ht="49.5" customHeight="1" hidden="1" thickBot="1">
      <c r="A15" s="40" t="s">
        <v>149</v>
      </c>
      <c r="B15" s="106" t="s">
        <v>151</v>
      </c>
      <c r="C15" s="126">
        <v>8475.4</v>
      </c>
      <c r="D15" s="19">
        <v>8070.1</v>
      </c>
      <c r="E15" s="18">
        <f t="shared" si="0"/>
        <v>95.21792481770773</v>
      </c>
      <c r="F15" s="86">
        <f t="shared" si="1"/>
        <v>-405.2999999999993</v>
      </c>
      <c r="G15" s="19">
        <v>8070.1</v>
      </c>
      <c r="H15" s="156">
        <f t="shared" si="2"/>
        <v>100</v>
      </c>
      <c r="I15" s="44"/>
    </row>
    <row r="16" spans="1:9" ht="15.75" customHeight="1" hidden="1" thickBot="1">
      <c r="A16" s="46" t="s">
        <v>18</v>
      </c>
      <c r="B16" s="106" t="s">
        <v>78</v>
      </c>
      <c r="C16" s="128">
        <v>44</v>
      </c>
      <c r="D16" s="19">
        <v>36.6</v>
      </c>
      <c r="E16" s="18">
        <f t="shared" si="0"/>
        <v>83.18181818181819</v>
      </c>
      <c r="F16" s="86">
        <f t="shared" si="1"/>
        <v>-7.399999999999999</v>
      </c>
      <c r="G16" s="19">
        <v>36.6</v>
      </c>
      <c r="H16" s="156">
        <f t="shared" si="2"/>
        <v>100</v>
      </c>
      <c r="I16" s="44"/>
    </row>
    <row r="17" spans="1:9" ht="75.75" customHeight="1" hidden="1" thickBot="1">
      <c r="A17" s="47" t="s">
        <v>101</v>
      </c>
      <c r="B17" s="107" t="s">
        <v>102</v>
      </c>
      <c r="C17" s="128">
        <v>44.6</v>
      </c>
      <c r="D17" s="19">
        <v>44.6</v>
      </c>
      <c r="E17" s="18">
        <f t="shared" si="0"/>
        <v>100</v>
      </c>
      <c r="F17" s="86">
        <f t="shared" si="1"/>
        <v>0</v>
      </c>
      <c r="G17" s="19">
        <v>44.6</v>
      </c>
      <c r="H17" s="156">
        <f t="shared" si="2"/>
        <v>100</v>
      </c>
      <c r="I17" s="44"/>
    </row>
    <row r="18" spans="1:9" ht="43.5" customHeight="1" hidden="1">
      <c r="A18" s="41" t="s">
        <v>125</v>
      </c>
      <c r="B18" s="106" t="s">
        <v>126</v>
      </c>
      <c r="C18" s="126"/>
      <c r="D18" s="19"/>
      <c r="E18" s="18" t="e">
        <f t="shared" si="0"/>
        <v>#DIV/0!</v>
      </c>
      <c r="F18" s="86">
        <f t="shared" si="1"/>
        <v>0</v>
      </c>
      <c r="G18" s="19"/>
      <c r="H18" s="156" t="e">
        <f t="shared" si="2"/>
        <v>#DIV/0!</v>
      </c>
      <c r="I18" s="44"/>
    </row>
    <row r="19" spans="1:9" ht="30" customHeight="1" hidden="1" thickBot="1">
      <c r="A19" s="32" t="s">
        <v>19</v>
      </c>
      <c r="B19" s="106" t="s">
        <v>142</v>
      </c>
      <c r="C19" s="126">
        <v>446.8</v>
      </c>
      <c r="D19" s="17">
        <v>338.9</v>
      </c>
      <c r="E19" s="18">
        <f t="shared" si="0"/>
        <v>75.85049239033124</v>
      </c>
      <c r="F19" s="86">
        <f t="shared" si="1"/>
        <v>-107.90000000000003</v>
      </c>
      <c r="G19" s="17">
        <v>338.9</v>
      </c>
      <c r="H19" s="156">
        <f t="shared" si="2"/>
        <v>100</v>
      </c>
      <c r="I19" s="44"/>
    </row>
    <row r="20" spans="1:9" ht="19.5" customHeight="1" hidden="1" thickBot="1">
      <c r="A20" s="32" t="s">
        <v>34</v>
      </c>
      <c r="B20" s="106" t="s">
        <v>67</v>
      </c>
      <c r="C20" s="126"/>
      <c r="D20" s="17"/>
      <c r="E20" s="18" t="e">
        <f t="shared" si="0"/>
        <v>#DIV/0!</v>
      </c>
      <c r="F20" s="86">
        <f t="shared" si="1"/>
        <v>0</v>
      </c>
      <c r="G20" s="17"/>
      <c r="H20" s="156" t="e">
        <f t="shared" si="2"/>
        <v>#DIV/0!</v>
      </c>
      <c r="I20" s="44"/>
    </row>
    <row r="21" spans="1:9" ht="30.75" customHeight="1" hidden="1" thickBot="1">
      <c r="A21" s="32" t="s">
        <v>20</v>
      </c>
      <c r="B21" s="106" t="s">
        <v>60</v>
      </c>
      <c r="C21" s="126"/>
      <c r="D21" s="19"/>
      <c r="E21" s="18" t="e">
        <f t="shared" si="0"/>
        <v>#DIV/0!</v>
      </c>
      <c r="F21" s="86">
        <f t="shared" si="1"/>
        <v>0</v>
      </c>
      <c r="G21" s="19"/>
      <c r="H21" s="156" t="e">
        <f t="shared" si="2"/>
        <v>#DIV/0!</v>
      </c>
      <c r="I21" s="44"/>
    </row>
    <row r="22" spans="1:9" ht="28.5" customHeight="1" hidden="1" thickBot="1">
      <c r="A22" s="32" t="s">
        <v>6</v>
      </c>
      <c r="B22" s="106" t="s">
        <v>80</v>
      </c>
      <c r="C22" s="126"/>
      <c r="D22" s="17"/>
      <c r="E22" s="18" t="e">
        <f t="shared" si="0"/>
        <v>#DIV/0!</v>
      </c>
      <c r="F22" s="86">
        <f t="shared" si="1"/>
        <v>0</v>
      </c>
      <c r="G22" s="17"/>
      <c r="H22" s="156" t="e">
        <f t="shared" si="2"/>
        <v>#DIV/0!</v>
      </c>
      <c r="I22" s="44"/>
    </row>
    <row r="23" spans="1:9" ht="33.75" customHeight="1" hidden="1" thickBot="1">
      <c r="A23" s="32" t="s">
        <v>36</v>
      </c>
      <c r="B23" s="108" t="s">
        <v>35</v>
      </c>
      <c r="C23" s="126"/>
      <c r="D23" s="19"/>
      <c r="E23" s="18" t="e">
        <f t="shared" si="0"/>
        <v>#DIV/0!</v>
      </c>
      <c r="F23" s="86">
        <f t="shared" si="1"/>
        <v>0</v>
      </c>
      <c r="G23" s="19"/>
      <c r="H23" s="156" t="e">
        <f t="shared" si="2"/>
        <v>#DIV/0!</v>
      </c>
      <c r="I23" s="44"/>
    </row>
    <row r="24" spans="1:9" ht="45.75" customHeight="1" hidden="1" thickBot="1">
      <c r="A24" s="32" t="s">
        <v>36</v>
      </c>
      <c r="B24" s="108"/>
      <c r="C24" s="126"/>
      <c r="D24" s="19"/>
      <c r="E24" s="18"/>
      <c r="F24" s="86"/>
      <c r="G24" s="19"/>
      <c r="H24" s="156" t="e">
        <f t="shared" si="2"/>
        <v>#DIV/0!</v>
      </c>
      <c r="I24" s="44"/>
    </row>
    <row r="25" spans="1:8" ht="33.75" customHeight="1" hidden="1" thickBot="1">
      <c r="A25" s="32" t="s">
        <v>21</v>
      </c>
      <c r="B25" s="106" t="s">
        <v>24</v>
      </c>
      <c r="C25" s="126">
        <v>990.3</v>
      </c>
      <c r="D25" s="19">
        <v>857.8</v>
      </c>
      <c r="E25" s="18">
        <f aca="true" t="shared" si="3" ref="E25:E47">D25/C25*100</f>
        <v>86.62021609613248</v>
      </c>
      <c r="F25" s="86">
        <f aca="true" t="shared" si="4" ref="F25:F35">D25-C25</f>
        <v>-132.5</v>
      </c>
      <c r="G25" s="19">
        <v>857.8</v>
      </c>
      <c r="H25" s="156">
        <f t="shared" si="2"/>
        <v>100</v>
      </c>
    </row>
    <row r="26" spans="1:8" ht="25.5" customHeight="1" hidden="1">
      <c r="A26" s="32" t="s">
        <v>36</v>
      </c>
      <c r="B26" s="106" t="s">
        <v>42</v>
      </c>
      <c r="C26" s="126"/>
      <c r="D26" s="19"/>
      <c r="E26" s="18" t="e">
        <f t="shared" si="3"/>
        <v>#DIV/0!</v>
      </c>
      <c r="F26" s="86">
        <f t="shared" si="4"/>
        <v>0</v>
      </c>
      <c r="G26" s="19"/>
      <c r="H26" s="156" t="e">
        <f t="shared" si="2"/>
        <v>#DIV/0!</v>
      </c>
    </row>
    <row r="27" spans="1:8" ht="32.25" customHeight="1" hidden="1" thickBot="1">
      <c r="A27" s="32" t="s">
        <v>111</v>
      </c>
      <c r="B27" s="106" t="s">
        <v>113</v>
      </c>
      <c r="C27" s="126">
        <v>158.5</v>
      </c>
      <c r="D27" s="19">
        <v>156.2</v>
      </c>
      <c r="E27" s="18">
        <f t="shared" si="3"/>
        <v>98.54889589905362</v>
      </c>
      <c r="F27" s="86">
        <f t="shared" si="4"/>
        <v>-2.3000000000000114</v>
      </c>
      <c r="G27" s="19">
        <v>156.2</v>
      </c>
      <c r="H27" s="156">
        <f t="shared" si="2"/>
        <v>100</v>
      </c>
    </row>
    <row r="28" spans="1:8" ht="32.25" customHeight="1" hidden="1" thickBot="1">
      <c r="A28" s="32" t="s">
        <v>112</v>
      </c>
      <c r="B28" s="106" t="s">
        <v>114</v>
      </c>
      <c r="C28" s="126">
        <v>169.5</v>
      </c>
      <c r="D28" s="19">
        <v>152.9</v>
      </c>
      <c r="E28" s="18">
        <f t="shared" si="3"/>
        <v>90.20648967551624</v>
      </c>
      <c r="F28" s="86">
        <f t="shared" si="4"/>
        <v>-16.599999999999994</v>
      </c>
      <c r="G28" s="19">
        <v>152.9</v>
      </c>
      <c r="H28" s="156">
        <f t="shared" si="2"/>
        <v>100</v>
      </c>
    </row>
    <row r="29" spans="1:8" ht="47.25" customHeight="1" hidden="1" thickBot="1">
      <c r="A29" s="32" t="s">
        <v>38</v>
      </c>
      <c r="B29" s="106" t="s">
        <v>81</v>
      </c>
      <c r="C29" s="126">
        <v>40.5</v>
      </c>
      <c r="D29" s="19">
        <v>39</v>
      </c>
      <c r="E29" s="18">
        <f t="shared" si="3"/>
        <v>96.29629629629629</v>
      </c>
      <c r="F29" s="88">
        <f t="shared" si="4"/>
        <v>-1.5</v>
      </c>
      <c r="G29" s="19">
        <v>39</v>
      </c>
      <c r="H29" s="156">
        <f t="shared" si="2"/>
        <v>100</v>
      </c>
    </row>
    <row r="30" spans="1:8" ht="32.25" customHeight="1" hidden="1" thickBot="1">
      <c r="A30" s="32" t="s">
        <v>7</v>
      </c>
      <c r="B30" s="106" t="s">
        <v>61</v>
      </c>
      <c r="C30" s="126">
        <v>57.4</v>
      </c>
      <c r="D30" s="19">
        <v>22.6</v>
      </c>
      <c r="E30" s="18">
        <f t="shared" si="3"/>
        <v>39.372822299651574</v>
      </c>
      <c r="F30" s="86">
        <f t="shared" si="4"/>
        <v>-34.8</v>
      </c>
      <c r="G30" s="19">
        <v>22.6</v>
      </c>
      <c r="H30" s="156">
        <f t="shared" si="2"/>
        <v>100</v>
      </c>
    </row>
    <row r="31" spans="1:8" ht="45.75" customHeight="1" hidden="1" thickBot="1">
      <c r="A31" s="32" t="s">
        <v>108</v>
      </c>
      <c r="B31" s="106" t="s">
        <v>124</v>
      </c>
      <c r="C31" s="126">
        <v>2908.1</v>
      </c>
      <c r="D31" s="19">
        <v>2833.5</v>
      </c>
      <c r="E31" s="18">
        <f t="shared" si="3"/>
        <v>97.43475121213163</v>
      </c>
      <c r="F31" s="86">
        <f t="shared" si="4"/>
        <v>-74.59999999999991</v>
      </c>
      <c r="G31" s="19">
        <v>2833.5</v>
      </c>
      <c r="H31" s="156">
        <f t="shared" si="2"/>
        <v>100</v>
      </c>
    </row>
    <row r="32" spans="1:8" ht="21.75" customHeight="1" hidden="1" thickBot="1">
      <c r="A32" s="28" t="s">
        <v>97</v>
      </c>
      <c r="B32" s="105" t="s">
        <v>8</v>
      </c>
      <c r="C32" s="125">
        <f>C33+C34+C37+C38+C39+C40</f>
        <v>1018.4</v>
      </c>
      <c r="D32" s="15">
        <f>D33+D34+D37+D38+D39+D40</f>
        <v>294.3</v>
      </c>
      <c r="E32" s="16">
        <f t="shared" si="3"/>
        <v>28.89827179890024</v>
      </c>
      <c r="F32" s="51">
        <f t="shared" si="4"/>
        <v>-724.0999999999999</v>
      </c>
      <c r="G32" s="15">
        <f>G33+G34+G37+G38+G39+G40</f>
        <v>294.3</v>
      </c>
      <c r="H32" s="154">
        <f t="shared" si="2"/>
        <v>100</v>
      </c>
    </row>
    <row r="33" spans="1:8" ht="32.25" customHeight="1" hidden="1" thickBot="1">
      <c r="A33" s="32" t="s">
        <v>133</v>
      </c>
      <c r="B33" s="106" t="s">
        <v>134</v>
      </c>
      <c r="C33" s="126"/>
      <c r="D33" s="19"/>
      <c r="E33" s="18" t="e">
        <f t="shared" si="3"/>
        <v>#DIV/0!</v>
      </c>
      <c r="F33" s="88">
        <f t="shared" si="4"/>
        <v>0</v>
      </c>
      <c r="G33" s="19"/>
      <c r="H33" s="156" t="e">
        <f t="shared" si="2"/>
        <v>#DIV/0!</v>
      </c>
    </row>
    <row r="34" spans="1:8" ht="31.5" customHeight="1" hidden="1" thickBot="1">
      <c r="A34" s="32" t="s">
        <v>30</v>
      </c>
      <c r="B34" s="106" t="s">
        <v>31</v>
      </c>
      <c r="C34" s="126">
        <v>119.8</v>
      </c>
      <c r="D34" s="126">
        <v>64.4</v>
      </c>
      <c r="E34" s="18">
        <f t="shared" si="3"/>
        <v>53.75626043405677</v>
      </c>
      <c r="F34" s="86">
        <f t="shared" si="4"/>
        <v>-55.39999999999999</v>
      </c>
      <c r="G34" s="126">
        <v>64.4</v>
      </c>
      <c r="H34" s="156">
        <f t="shared" si="2"/>
        <v>100</v>
      </c>
    </row>
    <row r="35" spans="1:8" ht="31.5" customHeight="1" hidden="1">
      <c r="A35" s="32" t="s">
        <v>53</v>
      </c>
      <c r="B35" s="106" t="s">
        <v>49</v>
      </c>
      <c r="C35" s="127"/>
      <c r="D35" s="17"/>
      <c r="E35" s="18" t="e">
        <f t="shared" si="3"/>
        <v>#DIV/0!</v>
      </c>
      <c r="F35" s="86">
        <f t="shared" si="4"/>
        <v>0</v>
      </c>
      <c r="G35" s="17"/>
      <c r="H35" s="156" t="e">
        <f t="shared" si="2"/>
        <v>#DIV/0!</v>
      </c>
    </row>
    <row r="36" spans="1:8" ht="30.75" customHeight="1" hidden="1" thickBot="1">
      <c r="A36" s="32" t="s">
        <v>145</v>
      </c>
      <c r="B36" s="106" t="s">
        <v>146</v>
      </c>
      <c r="C36" s="127"/>
      <c r="D36" s="17"/>
      <c r="E36" s="18" t="e">
        <f t="shared" si="3"/>
        <v>#DIV/0!</v>
      </c>
      <c r="F36" s="86"/>
      <c r="G36" s="17"/>
      <c r="H36" s="156" t="e">
        <f t="shared" si="2"/>
        <v>#DIV/0!</v>
      </c>
    </row>
    <row r="37" spans="1:8" ht="16.5" customHeight="1" hidden="1" thickBot="1">
      <c r="A37" s="32" t="s">
        <v>43</v>
      </c>
      <c r="B37" s="106" t="s">
        <v>55</v>
      </c>
      <c r="C37" s="126"/>
      <c r="D37" s="19"/>
      <c r="E37" s="18" t="e">
        <f t="shared" si="3"/>
        <v>#DIV/0!</v>
      </c>
      <c r="F37" s="88">
        <f aca="true" t="shared" si="5" ref="F37:F57">D37-C37</f>
        <v>0</v>
      </c>
      <c r="G37" s="19"/>
      <c r="H37" s="156" t="e">
        <f t="shared" si="2"/>
        <v>#DIV/0!</v>
      </c>
    </row>
    <row r="38" spans="1:8" ht="30.75" customHeight="1" hidden="1" thickBot="1">
      <c r="A38" s="32" t="s">
        <v>54</v>
      </c>
      <c r="B38" s="106" t="s">
        <v>56</v>
      </c>
      <c r="C38" s="127">
        <v>44.7</v>
      </c>
      <c r="D38" s="19"/>
      <c r="E38" s="18">
        <f t="shared" si="3"/>
        <v>0</v>
      </c>
      <c r="F38" s="86">
        <f t="shared" si="5"/>
        <v>-44.7</v>
      </c>
      <c r="G38" s="19"/>
      <c r="H38" s="156" t="e">
        <f aca="true" t="shared" si="6" ref="H38:H69">D38/G38*100</f>
        <v>#DIV/0!</v>
      </c>
    </row>
    <row r="39" spans="1:8" ht="15" customHeight="1" hidden="1" thickBot="1">
      <c r="A39" s="32" t="s">
        <v>87</v>
      </c>
      <c r="B39" s="106" t="s">
        <v>68</v>
      </c>
      <c r="C39" s="126">
        <v>853.9</v>
      </c>
      <c r="D39" s="19">
        <v>229.9</v>
      </c>
      <c r="E39" s="18">
        <f t="shared" si="3"/>
        <v>26.923527345122384</v>
      </c>
      <c r="F39" s="86">
        <f t="shared" si="5"/>
        <v>-624</v>
      </c>
      <c r="G39" s="19">
        <v>229.9</v>
      </c>
      <c r="H39" s="156">
        <f t="shared" si="6"/>
        <v>100</v>
      </c>
    </row>
    <row r="40" spans="1:8" ht="96.75" customHeight="1" hidden="1" thickBot="1">
      <c r="A40" s="32" t="s">
        <v>127</v>
      </c>
      <c r="B40" s="106" t="s">
        <v>143</v>
      </c>
      <c r="C40" s="126"/>
      <c r="D40" s="19"/>
      <c r="E40" s="18" t="e">
        <f t="shared" si="3"/>
        <v>#DIV/0!</v>
      </c>
      <c r="F40" s="86">
        <f t="shared" si="5"/>
        <v>0</v>
      </c>
      <c r="G40" s="19"/>
      <c r="H40" s="156" t="e">
        <f t="shared" si="6"/>
        <v>#DIV/0!</v>
      </c>
    </row>
    <row r="41" spans="1:8" ht="32.25" customHeight="1" hidden="1" thickBot="1">
      <c r="A41" s="28" t="s">
        <v>98</v>
      </c>
      <c r="B41" s="109" t="s">
        <v>90</v>
      </c>
      <c r="C41" s="125">
        <f>SUM(C42:C44)</f>
        <v>4758.8</v>
      </c>
      <c r="D41" s="15">
        <f>SUM(D42:D44)</f>
        <v>3539.2</v>
      </c>
      <c r="E41" s="16">
        <f t="shared" si="3"/>
        <v>74.37169034210305</v>
      </c>
      <c r="F41" s="51">
        <f t="shared" si="5"/>
        <v>-1219.6000000000004</v>
      </c>
      <c r="G41" s="15">
        <f>SUM(G42:G44)</f>
        <v>3539.2</v>
      </c>
      <c r="H41" s="154">
        <f t="shared" si="6"/>
        <v>100</v>
      </c>
    </row>
    <row r="42" spans="1:8" ht="15" customHeight="1" hidden="1" thickBot="1">
      <c r="A42" s="32" t="s">
        <v>10</v>
      </c>
      <c r="B42" s="106" t="s">
        <v>9</v>
      </c>
      <c r="C42" s="126">
        <v>4266.6</v>
      </c>
      <c r="D42" s="17">
        <v>3284.7</v>
      </c>
      <c r="E42" s="18">
        <f t="shared" si="3"/>
        <v>76.9863591618619</v>
      </c>
      <c r="F42" s="86">
        <f t="shared" si="5"/>
        <v>-981.9000000000005</v>
      </c>
      <c r="G42" s="17">
        <v>3284.7</v>
      </c>
      <c r="H42" s="156">
        <f t="shared" si="6"/>
        <v>100</v>
      </c>
    </row>
    <row r="43" spans="1:8" ht="15.75" customHeight="1" hidden="1" thickBot="1">
      <c r="A43" s="33"/>
      <c r="B43" s="106" t="s">
        <v>11</v>
      </c>
      <c r="C43" s="126">
        <v>492.2</v>
      </c>
      <c r="D43" s="19">
        <v>254.5</v>
      </c>
      <c r="E43" s="18">
        <f t="shared" si="3"/>
        <v>51.7066233238521</v>
      </c>
      <c r="F43" s="86">
        <f t="shared" si="5"/>
        <v>-237.7</v>
      </c>
      <c r="G43" s="19">
        <v>254.5</v>
      </c>
      <c r="H43" s="156">
        <f t="shared" si="6"/>
        <v>100</v>
      </c>
    </row>
    <row r="44" spans="1:8" s="3" customFormat="1" ht="14.25" customHeight="1" hidden="1">
      <c r="A44" s="32" t="s">
        <v>10</v>
      </c>
      <c r="B44" s="106" t="s">
        <v>99</v>
      </c>
      <c r="C44" s="126"/>
      <c r="D44" s="19"/>
      <c r="E44" s="18" t="e">
        <f t="shared" si="3"/>
        <v>#DIV/0!</v>
      </c>
      <c r="F44" s="86">
        <f t="shared" si="5"/>
        <v>0</v>
      </c>
      <c r="G44" s="19"/>
      <c r="H44" s="154" t="e">
        <f t="shared" si="6"/>
        <v>#DIV/0!</v>
      </c>
    </row>
    <row r="45" spans="1:8" ht="15" customHeight="1" hidden="1" thickBot="1">
      <c r="A45" s="28" t="s">
        <v>13</v>
      </c>
      <c r="B45" s="105" t="s">
        <v>12</v>
      </c>
      <c r="C45" s="125">
        <f>C46+C47+C48</f>
        <v>180</v>
      </c>
      <c r="D45" s="15">
        <f>D46+D47+D48</f>
        <v>83.7</v>
      </c>
      <c r="E45" s="22">
        <f t="shared" si="3"/>
        <v>46.5</v>
      </c>
      <c r="F45" s="51">
        <f t="shared" si="5"/>
        <v>-96.3</v>
      </c>
      <c r="G45" s="15">
        <f>G46+G47+G48</f>
        <v>83.7</v>
      </c>
      <c r="H45" s="154">
        <f t="shared" si="6"/>
        <v>100</v>
      </c>
    </row>
    <row r="46" spans="1:8" ht="17.25" customHeight="1" hidden="1" thickBot="1">
      <c r="A46" s="34" t="s">
        <v>63</v>
      </c>
      <c r="B46" s="110" t="s">
        <v>82</v>
      </c>
      <c r="C46" s="129"/>
      <c r="D46" s="20"/>
      <c r="E46" s="18" t="e">
        <f t="shared" si="3"/>
        <v>#DIV/0!</v>
      </c>
      <c r="F46" s="54">
        <f t="shared" si="5"/>
        <v>0</v>
      </c>
      <c r="G46" s="20"/>
      <c r="H46" s="156" t="e">
        <f t="shared" si="6"/>
        <v>#DIV/0!</v>
      </c>
    </row>
    <row r="47" spans="1:8" s="3" customFormat="1" ht="20.25" customHeight="1" hidden="1" thickBot="1">
      <c r="A47" s="32" t="s">
        <v>64</v>
      </c>
      <c r="B47" s="106" t="s">
        <v>27</v>
      </c>
      <c r="C47" s="126">
        <v>180</v>
      </c>
      <c r="D47" s="19">
        <v>83.7</v>
      </c>
      <c r="E47" s="18">
        <f t="shared" si="3"/>
        <v>46.5</v>
      </c>
      <c r="F47" s="86">
        <f t="shared" si="5"/>
        <v>-96.3</v>
      </c>
      <c r="G47" s="19">
        <v>83.7</v>
      </c>
      <c r="H47" s="156">
        <f t="shared" si="6"/>
        <v>100</v>
      </c>
    </row>
    <row r="48" spans="1:8" s="3" customFormat="1" ht="15.75" customHeight="1" hidden="1">
      <c r="A48" s="32"/>
      <c r="B48" s="106" t="s">
        <v>14</v>
      </c>
      <c r="C48" s="127"/>
      <c r="D48" s="17"/>
      <c r="E48" s="21">
        <f>ROUND(IF(D48=0,0,D48/C48),3)</f>
        <v>0</v>
      </c>
      <c r="F48" s="86">
        <f t="shared" si="5"/>
        <v>0</v>
      </c>
      <c r="G48" s="17"/>
      <c r="H48" s="154" t="e">
        <f t="shared" si="6"/>
        <v>#DIV/0!</v>
      </c>
    </row>
    <row r="49" spans="1:8" s="3" customFormat="1" ht="14.25" customHeight="1" hidden="1" thickBot="1">
      <c r="A49" s="28" t="s">
        <v>16</v>
      </c>
      <c r="B49" s="105" t="s">
        <v>15</v>
      </c>
      <c r="C49" s="125">
        <v>4414.7</v>
      </c>
      <c r="D49" s="15">
        <v>2753.9</v>
      </c>
      <c r="E49" s="16">
        <f aca="true" t="shared" si="7" ref="E49:E57">D49/C49*100</f>
        <v>62.38022968718147</v>
      </c>
      <c r="F49" s="16">
        <f t="shared" si="5"/>
        <v>-1660.7999999999997</v>
      </c>
      <c r="G49" s="15">
        <v>2753.9</v>
      </c>
      <c r="H49" s="154">
        <f t="shared" si="6"/>
        <v>100</v>
      </c>
    </row>
    <row r="50" spans="1:8" ht="49.5" customHeight="1" hidden="1" thickBot="1">
      <c r="A50" s="32"/>
      <c r="B50" s="106" t="s">
        <v>91</v>
      </c>
      <c r="C50" s="126">
        <f>C49-C51</f>
        <v>3768.2999999999997</v>
      </c>
      <c r="D50" s="126">
        <f>D49-D51</f>
        <v>2283.6</v>
      </c>
      <c r="E50" s="18">
        <f t="shared" si="7"/>
        <v>60.600270679086066</v>
      </c>
      <c r="F50" s="86">
        <f t="shared" si="5"/>
        <v>-1484.6999999999998</v>
      </c>
      <c r="G50" s="126">
        <f>G49-G51</f>
        <v>2283.6</v>
      </c>
      <c r="H50" s="156">
        <f t="shared" si="6"/>
        <v>100</v>
      </c>
    </row>
    <row r="51" spans="1:8" s="3" customFormat="1" ht="30.75" customHeight="1" hidden="1" thickBot="1">
      <c r="A51" s="32"/>
      <c r="B51" s="106" t="s">
        <v>92</v>
      </c>
      <c r="C51" s="130">
        <v>646.4</v>
      </c>
      <c r="D51" s="89">
        <v>470.3</v>
      </c>
      <c r="E51" s="18">
        <f t="shared" si="7"/>
        <v>72.75680693069307</v>
      </c>
      <c r="F51" s="86">
        <f t="shared" si="5"/>
        <v>-176.09999999999997</v>
      </c>
      <c r="G51" s="89">
        <v>470.3</v>
      </c>
      <c r="H51" s="156">
        <f t="shared" si="6"/>
        <v>100</v>
      </c>
    </row>
    <row r="52" spans="1:8" s="3" customFormat="1" ht="57.75" customHeight="1" hidden="1">
      <c r="A52" s="35" t="s">
        <v>45</v>
      </c>
      <c r="B52" s="111" t="s">
        <v>46</v>
      </c>
      <c r="C52" s="131"/>
      <c r="D52" s="90"/>
      <c r="E52" s="22" t="e">
        <f t="shared" si="7"/>
        <v>#DIV/0!</v>
      </c>
      <c r="F52" s="91">
        <f t="shared" si="5"/>
        <v>0</v>
      </c>
      <c r="G52" s="90"/>
      <c r="H52" s="154" t="e">
        <f t="shared" si="6"/>
        <v>#DIV/0!</v>
      </c>
    </row>
    <row r="53" spans="1:8" s="10" customFormat="1" ht="20.25" customHeight="1" hidden="1" thickBot="1">
      <c r="A53" s="28" t="s">
        <v>47</v>
      </c>
      <c r="B53" s="105" t="s">
        <v>69</v>
      </c>
      <c r="C53" s="125"/>
      <c r="D53" s="15"/>
      <c r="E53" s="16" t="e">
        <f t="shared" si="7"/>
        <v>#DIV/0!</v>
      </c>
      <c r="F53" s="51">
        <f t="shared" si="5"/>
        <v>0</v>
      </c>
      <c r="G53" s="15"/>
      <c r="H53" s="154" t="e">
        <f t="shared" si="6"/>
        <v>#DIV/0!</v>
      </c>
    </row>
    <row r="54" spans="1:8" ht="23.25" customHeight="1" hidden="1" thickBot="1">
      <c r="A54" s="28" t="s">
        <v>17</v>
      </c>
      <c r="B54" s="112" t="s">
        <v>117</v>
      </c>
      <c r="C54" s="125">
        <f>C55+C56+C57+C59+C58</f>
        <v>2174.9</v>
      </c>
      <c r="D54" s="15">
        <f>D55+D56+D57+D59+D58</f>
        <v>1231.1</v>
      </c>
      <c r="E54" s="16">
        <f t="shared" si="7"/>
        <v>56.60490137477584</v>
      </c>
      <c r="F54" s="16">
        <f t="shared" si="5"/>
        <v>-943.8000000000002</v>
      </c>
      <c r="G54" s="15">
        <f>G55+G56+G57+G59+G58</f>
        <v>1231.1</v>
      </c>
      <c r="H54" s="154">
        <f t="shared" si="6"/>
        <v>100</v>
      </c>
    </row>
    <row r="55" spans="1:8" s="3" customFormat="1" ht="32.25" customHeight="1" hidden="1" thickBot="1">
      <c r="A55" s="32" t="s">
        <v>22</v>
      </c>
      <c r="B55" s="106" t="s">
        <v>96</v>
      </c>
      <c r="C55" s="126">
        <v>231.4</v>
      </c>
      <c r="D55" s="19">
        <v>36.5</v>
      </c>
      <c r="E55" s="18">
        <f t="shared" si="7"/>
        <v>15.773552290406222</v>
      </c>
      <c r="F55" s="86">
        <f t="shared" si="5"/>
        <v>-194.9</v>
      </c>
      <c r="G55" s="19">
        <v>36.5</v>
      </c>
      <c r="H55" s="156">
        <f t="shared" si="6"/>
        <v>100</v>
      </c>
    </row>
    <row r="56" spans="1:8" s="3" customFormat="1" ht="36" customHeight="1" hidden="1" thickBot="1">
      <c r="A56" s="32" t="s">
        <v>115</v>
      </c>
      <c r="B56" s="106" t="s">
        <v>116</v>
      </c>
      <c r="C56" s="126">
        <v>62.5</v>
      </c>
      <c r="D56" s="19">
        <v>30.8</v>
      </c>
      <c r="E56" s="18">
        <f t="shared" si="7"/>
        <v>49.28</v>
      </c>
      <c r="F56" s="86">
        <f t="shared" si="5"/>
        <v>-31.7</v>
      </c>
      <c r="G56" s="19">
        <v>30.8</v>
      </c>
      <c r="H56" s="156">
        <f t="shared" si="6"/>
        <v>100</v>
      </c>
    </row>
    <row r="57" spans="1:8" s="3" customFormat="1" ht="30.75" customHeight="1" hidden="1" thickBot="1">
      <c r="A57" s="32" t="s">
        <v>23</v>
      </c>
      <c r="B57" s="78" t="s">
        <v>57</v>
      </c>
      <c r="C57" s="126">
        <v>1881</v>
      </c>
      <c r="D57" s="19">
        <v>1163.8</v>
      </c>
      <c r="E57" s="18">
        <f t="shared" si="7"/>
        <v>61.87134502923976</v>
      </c>
      <c r="F57" s="86">
        <f t="shared" si="5"/>
        <v>-717.2</v>
      </c>
      <c r="G57" s="19">
        <v>1163.8</v>
      </c>
      <c r="H57" s="156">
        <f t="shared" si="6"/>
        <v>100</v>
      </c>
    </row>
    <row r="58" spans="1:8" s="3" customFormat="1" ht="29.25" customHeight="1" hidden="1" thickBot="1">
      <c r="A58" s="32" t="s">
        <v>25</v>
      </c>
      <c r="B58" s="78" t="s">
        <v>144</v>
      </c>
      <c r="C58" s="126"/>
      <c r="D58" s="19"/>
      <c r="E58" s="18"/>
      <c r="F58" s="86"/>
      <c r="G58" s="19"/>
      <c r="H58" s="156" t="e">
        <f t="shared" si="6"/>
        <v>#DIV/0!</v>
      </c>
    </row>
    <row r="59" spans="1:8" s="3" customFormat="1" ht="31.5" customHeight="1" hidden="1" thickBot="1">
      <c r="A59" s="32" t="s">
        <v>44</v>
      </c>
      <c r="B59" s="79" t="s">
        <v>135</v>
      </c>
      <c r="C59" s="126"/>
      <c r="D59" s="19"/>
      <c r="E59" s="164" t="e">
        <f>D59/C59*100</f>
        <v>#DIV/0!</v>
      </c>
      <c r="F59" s="86">
        <f>D59-C59</f>
        <v>0</v>
      </c>
      <c r="G59" s="19"/>
      <c r="H59" s="156" t="e">
        <f t="shared" si="6"/>
        <v>#DIV/0!</v>
      </c>
    </row>
    <row r="60" spans="1:8" s="3" customFormat="1" ht="2.25" customHeight="1" hidden="1" thickBot="1">
      <c r="A60" s="74" t="s">
        <v>136</v>
      </c>
      <c r="B60" s="113" t="s">
        <v>137</v>
      </c>
      <c r="C60" s="132"/>
      <c r="D60" s="73"/>
      <c r="E60" s="22"/>
      <c r="F60" s="92"/>
      <c r="G60" s="73"/>
      <c r="H60" s="154" t="e">
        <f t="shared" si="6"/>
        <v>#DIV/0!</v>
      </c>
    </row>
    <row r="61" spans="1:8" s="3" customFormat="1" ht="65.25" customHeight="1" hidden="1" thickBot="1">
      <c r="A61" s="63" t="s">
        <v>131</v>
      </c>
      <c r="B61" s="114" t="s">
        <v>132</v>
      </c>
      <c r="C61" s="133"/>
      <c r="D61" s="64"/>
      <c r="E61" s="65" t="e">
        <f aca="true" t="shared" si="8" ref="E61:E72">D61/C61*100</f>
        <v>#DIV/0!</v>
      </c>
      <c r="F61" s="93">
        <f aca="true" t="shared" si="9" ref="F61:F72">D61-C61</f>
        <v>0</v>
      </c>
      <c r="G61" s="64"/>
      <c r="H61" s="154" t="e">
        <f t="shared" si="6"/>
        <v>#DIV/0!</v>
      </c>
    </row>
    <row r="62" spans="1:8" s="3" customFormat="1" ht="15.75" customHeight="1" hidden="1" thickBot="1">
      <c r="A62" s="28" t="s">
        <v>59</v>
      </c>
      <c r="B62" s="105" t="s">
        <v>77</v>
      </c>
      <c r="C62" s="125">
        <v>381.5</v>
      </c>
      <c r="D62" s="66"/>
      <c r="E62" s="16">
        <f t="shared" si="8"/>
        <v>0</v>
      </c>
      <c r="F62" s="16">
        <f t="shared" si="9"/>
        <v>-381.5</v>
      </c>
      <c r="G62" s="66"/>
      <c r="H62" s="154" t="e">
        <f t="shared" si="6"/>
        <v>#DIV/0!</v>
      </c>
    </row>
    <row r="63" spans="1:14" s="9" customFormat="1" ht="17.25" customHeight="1" hidden="1" thickBot="1">
      <c r="A63" s="28" t="s">
        <v>29</v>
      </c>
      <c r="B63" s="112" t="s">
        <v>28</v>
      </c>
      <c r="C63" s="125">
        <v>342.3</v>
      </c>
      <c r="D63" s="15">
        <v>170</v>
      </c>
      <c r="E63" s="16">
        <f t="shared" si="8"/>
        <v>49.66403739409874</v>
      </c>
      <c r="F63" s="51">
        <f t="shared" si="9"/>
        <v>-172.3</v>
      </c>
      <c r="G63" s="15">
        <v>170</v>
      </c>
      <c r="H63" s="154">
        <f t="shared" si="6"/>
        <v>100</v>
      </c>
      <c r="I63" s="8"/>
      <c r="J63" s="8"/>
      <c r="K63" s="8"/>
      <c r="L63" s="8"/>
      <c r="M63" s="8"/>
      <c r="N63" s="8"/>
    </row>
    <row r="64" spans="1:8" s="4" customFormat="1" ht="60" customHeight="1" hidden="1">
      <c r="A64" s="28" t="s">
        <v>41</v>
      </c>
      <c r="B64" s="105" t="s">
        <v>70</v>
      </c>
      <c r="C64" s="125"/>
      <c r="D64" s="94"/>
      <c r="E64" s="16" t="e">
        <f t="shared" si="8"/>
        <v>#DIV/0!</v>
      </c>
      <c r="F64" s="51">
        <f t="shared" si="9"/>
        <v>0</v>
      </c>
      <c r="G64" s="94"/>
      <c r="H64" s="154" t="e">
        <f t="shared" si="6"/>
        <v>#DIV/0!</v>
      </c>
    </row>
    <row r="65" spans="1:8" s="3" customFormat="1" ht="19.5" customHeight="1" hidden="1" thickBot="1">
      <c r="A65" s="28" t="s">
        <v>32</v>
      </c>
      <c r="B65" s="105" t="s">
        <v>71</v>
      </c>
      <c r="C65" s="125">
        <v>244.4</v>
      </c>
      <c r="D65" s="15">
        <v>240.6</v>
      </c>
      <c r="E65" s="16">
        <f t="shared" si="8"/>
        <v>98.44517184942715</v>
      </c>
      <c r="F65" s="51">
        <f t="shared" si="9"/>
        <v>-3.8000000000000114</v>
      </c>
      <c r="G65" s="15">
        <v>240.6</v>
      </c>
      <c r="H65" s="154">
        <f t="shared" si="6"/>
        <v>100</v>
      </c>
    </row>
    <row r="66" spans="1:8" s="3" customFormat="1" ht="14.25" customHeight="1" hidden="1">
      <c r="A66" s="28"/>
      <c r="B66" s="115" t="s">
        <v>40</v>
      </c>
      <c r="C66" s="125"/>
      <c r="D66" s="15"/>
      <c r="E66" s="16" t="e">
        <f t="shared" si="8"/>
        <v>#DIV/0!</v>
      </c>
      <c r="F66" s="51">
        <f t="shared" si="9"/>
        <v>0</v>
      </c>
      <c r="G66" s="15"/>
      <c r="H66" s="154" t="e">
        <f t="shared" si="6"/>
        <v>#DIV/0!</v>
      </c>
    </row>
    <row r="67" spans="1:8" s="3" customFormat="1" ht="16.5" customHeight="1" hidden="1" thickBot="1">
      <c r="A67" s="28" t="s">
        <v>48</v>
      </c>
      <c r="B67" s="104" t="s">
        <v>72</v>
      </c>
      <c r="C67" s="125">
        <v>23.4</v>
      </c>
      <c r="D67" s="15">
        <v>14.6</v>
      </c>
      <c r="E67" s="16">
        <f t="shared" si="8"/>
        <v>62.39316239316239</v>
      </c>
      <c r="F67" s="51">
        <f t="shared" si="9"/>
        <v>-8.799999999999999</v>
      </c>
      <c r="G67" s="15">
        <v>14.6</v>
      </c>
      <c r="H67" s="154">
        <f t="shared" si="6"/>
        <v>100</v>
      </c>
    </row>
    <row r="68" spans="1:8" ht="47.25" customHeight="1" hidden="1">
      <c r="A68" s="42" t="s">
        <v>33</v>
      </c>
      <c r="B68" s="116" t="s">
        <v>73</v>
      </c>
      <c r="C68" s="134"/>
      <c r="D68" s="15"/>
      <c r="E68" s="16" t="e">
        <f t="shared" si="8"/>
        <v>#DIV/0!</v>
      </c>
      <c r="F68" s="51">
        <f t="shared" si="9"/>
        <v>0</v>
      </c>
      <c r="G68" s="15"/>
      <c r="H68" s="154" t="e">
        <f t="shared" si="6"/>
        <v>#DIV/0!</v>
      </c>
    </row>
    <row r="69" spans="1:8" ht="47.25" customHeight="1" hidden="1">
      <c r="A69" s="52" t="s">
        <v>118</v>
      </c>
      <c r="B69" s="117" t="s">
        <v>119</v>
      </c>
      <c r="C69" s="125"/>
      <c r="D69" s="15"/>
      <c r="E69" s="16" t="e">
        <f t="shared" si="8"/>
        <v>#DIV/0!</v>
      </c>
      <c r="F69" s="51">
        <f t="shared" si="9"/>
        <v>0</v>
      </c>
      <c r="G69" s="15"/>
      <c r="H69" s="154" t="e">
        <f t="shared" si="6"/>
        <v>#DIV/0!</v>
      </c>
    </row>
    <row r="70" spans="1:8" ht="48" customHeight="1" hidden="1" thickBot="1">
      <c r="A70" s="52" t="s">
        <v>41</v>
      </c>
      <c r="B70" s="105" t="s">
        <v>70</v>
      </c>
      <c r="C70" s="135"/>
      <c r="D70" s="15"/>
      <c r="E70" s="16" t="e">
        <f t="shared" si="8"/>
        <v>#DIV/0!</v>
      </c>
      <c r="F70" s="51">
        <f t="shared" si="9"/>
        <v>0</v>
      </c>
      <c r="G70" s="15"/>
      <c r="H70" s="154" t="e">
        <f>D70/G70*100</f>
        <v>#DIV/0!</v>
      </c>
    </row>
    <row r="71" spans="1:9" ht="30" customHeight="1" hidden="1" thickBot="1">
      <c r="A71" s="68" t="s">
        <v>76</v>
      </c>
      <c r="B71" s="118" t="s">
        <v>74</v>
      </c>
      <c r="C71" s="83">
        <f>C70+C67+C65+C63+C62+C61+C54+C53+C49+C45+C41+C32+C11+C7+C6+C4</f>
        <v>127761.20000000001</v>
      </c>
      <c r="D71" s="95">
        <f>D70+D67+D65+D63+D62+D61+D54+D53+D49+D45+D41+D32+D11+D7+D6+D4</f>
        <v>106869.00000000001</v>
      </c>
      <c r="E71" s="96">
        <f t="shared" si="8"/>
        <v>83.64746104451118</v>
      </c>
      <c r="F71" s="97">
        <f t="shared" si="9"/>
        <v>-20892.199999999997</v>
      </c>
      <c r="G71" s="95">
        <f>G70+G67+G65+G63+G62+G61+G54+G53+G49+G45+G41+G32+G11+G7+G6+G4</f>
        <v>106869.00000000001</v>
      </c>
      <c r="H71" s="157">
        <f>D71/G71*100</f>
        <v>100</v>
      </c>
      <c r="I71" s="53"/>
    </row>
    <row r="72" spans="1:8" ht="0.75" customHeight="1" thickBot="1">
      <c r="A72" s="69" t="s">
        <v>50</v>
      </c>
      <c r="B72" s="342" t="s">
        <v>105</v>
      </c>
      <c r="C72" s="136"/>
      <c r="D72" s="70"/>
      <c r="E72" s="54" t="e">
        <f t="shared" si="8"/>
        <v>#DIV/0!</v>
      </c>
      <c r="F72" s="57">
        <f t="shared" si="9"/>
        <v>0</v>
      </c>
      <c r="G72" s="70"/>
      <c r="H72" s="155" t="e">
        <f>D72/G72*100</f>
        <v>#DIV/0!</v>
      </c>
    </row>
    <row r="73" spans="1:8" s="5" customFormat="1" ht="25.5" customHeight="1" thickBot="1">
      <c r="A73" s="82" t="s">
        <v>84</v>
      </c>
      <c r="B73" s="343"/>
      <c r="C73" s="327"/>
      <c r="D73" s="85"/>
      <c r="E73" s="85"/>
      <c r="F73" s="85"/>
      <c r="G73" s="85"/>
      <c r="H73" s="155"/>
    </row>
    <row r="74" spans="1:8" ht="99" customHeight="1" hidden="1" thickBot="1">
      <c r="A74" s="308" t="s">
        <v>79</v>
      </c>
      <c r="B74" s="344" t="s">
        <v>58</v>
      </c>
      <c r="C74" s="328" t="s">
        <v>154</v>
      </c>
      <c r="D74" s="84" t="s">
        <v>152</v>
      </c>
      <c r="E74" s="84" t="s">
        <v>107</v>
      </c>
      <c r="F74" s="84" t="s">
        <v>1</v>
      </c>
      <c r="G74" s="84" t="s">
        <v>152</v>
      </c>
      <c r="H74" s="144" t="s">
        <v>153</v>
      </c>
    </row>
    <row r="75" spans="1:8" s="6" customFormat="1" ht="32.25" customHeight="1" thickBot="1">
      <c r="A75" s="309"/>
      <c r="B75" s="345" t="s">
        <v>83</v>
      </c>
      <c r="C75" s="181">
        <v>42091.604</v>
      </c>
      <c r="D75" s="187">
        <v>26681.043</v>
      </c>
      <c r="E75" s="16">
        <f>D75/C75*100</f>
        <v>63.388040522285635</v>
      </c>
      <c r="F75" s="16">
        <f aca="true" t="shared" si="10" ref="F75:F88">D75-C75</f>
        <v>-15410.560999999998</v>
      </c>
      <c r="G75" s="187">
        <v>24193.9</v>
      </c>
      <c r="H75" s="154">
        <f aca="true" t="shared" si="11" ref="H75:H127">D75/G75*100</f>
        <v>110.28004166339448</v>
      </c>
    </row>
    <row r="76" spans="1:8" s="6" customFormat="1" ht="31.5" customHeight="1" hidden="1">
      <c r="A76" s="310"/>
      <c r="B76" s="346" t="s">
        <v>141</v>
      </c>
      <c r="C76" s="329">
        <f>SUM(C77:C79)</f>
        <v>0</v>
      </c>
      <c r="D76" s="48"/>
      <c r="E76" s="54" t="e">
        <f aca="true" t="shared" si="12" ref="E76:E84">D76/C76*100</f>
        <v>#DIV/0!</v>
      </c>
      <c r="F76" s="54">
        <f t="shared" si="10"/>
        <v>0</v>
      </c>
      <c r="G76" s="48"/>
      <c r="H76" s="155" t="e">
        <f t="shared" si="11"/>
        <v>#DIV/0!</v>
      </c>
    </row>
    <row r="77" spans="1:8" s="6" customFormat="1" ht="94.5" customHeight="1" hidden="1" thickBot="1">
      <c r="A77" s="311">
        <v>90203</v>
      </c>
      <c r="B77" s="347" t="s">
        <v>156</v>
      </c>
      <c r="C77" s="181"/>
      <c r="D77" s="187"/>
      <c r="E77" s="16" t="e">
        <f t="shared" si="12"/>
        <v>#DIV/0!</v>
      </c>
      <c r="F77" s="16">
        <f t="shared" si="10"/>
        <v>0</v>
      </c>
      <c r="G77" s="187"/>
      <c r="H77" s="154" t="e">
        <f t="shared" si="11"/>
        <v>#DIV/0!</v>
      </c>
    </row>
    <row r="78" spans="1:8" s="6" customFormat="1" ht="63.75" customHeight="1" hidden="1" thickBot="1">
      <c r="A78" s="311">
        <v>100602</v>
      </c>
      <c r="B78" s="347" t="s">
        <v>157</v>
      </c>
      <c r="C78" s="181"/>
      <c r="D78" s="187"/>
      <c r="E78" s="16" t="e">
        <f t="shared" si="12"/>
        <v>#DIV/0!</v>
      </c>
      <c r="F78" s="16">
        <f t="shared" si="10"/>
        <v>0</v>
      </c>
      <c r="G78" s="187"/>
      <c r="H78" s="154" t="e">
        <f t="shared" si="11"/>
        <v>#DIV/0!</v>
      </c>
    </row>
    <row r="79" spans="1:8" s="6" customFormat="1" ht="18" customHeight="1" hidden="1" thickBot="1">
      <c r="A79" s="312">
        <v>250380</v>
      </c>
      <c r="B79" s="347" t="s">
        <v>160</v>
      </c>
      <c r="C79" s="181"/>
      <c r="D79" s="168"/>
      <c r="E79" s="16" t="e">
        <f t="shared" si="12"/>
        <v>#DIV/0!</v>
      </c>
      <c r="F79" s="51">
        <f t="shared" si="10"/>
        <v>0</v>
      </c>
      <c r="G79" s="168"/>
      <c r="H79" s="154" t="e">
        <f t="shared" si="11"/>
        <v>#DIV/0!</v>
      </c>
    </row>
    <row r="80" spans="1:8" s="6" customFormat="1" ht="32.25" thickBot="1">
      <c r="A80" s="313"/>
      <c r="B80" s="348" t="s">
        <v>140</v>
      </c>
      <c r="C80" s="330">
        <f>C81+C84+C91+C96+C101+C115+C121+C124+C141+C148</f>
        <v>204426.00599999996</v>
      </c>
      <c r="D80" s="330">
        <f>D81+D84+D91+D96+D101+D115+D121+D124+D141+D148</f>
        <v>136157.27600000004</v>
      </c>
      <c r="E80" s="16">
        <f t="shared" si="12"/>
        <v>66.60467455398022</v>
      </c>
      <c r="F80" s="16">
        <f t="shared" si="10"/>
        <v>-68268.72999999992</v>
      </c>
      <c r="G80" s="330">
        <f>G81+G84+G91+G96+G101+G115+G121+G124+G141+G148</f>
        <v>45121.80900000001</v>
      </c>
      <c r="H80" s="154">
        <f t="shared" si="11"/>
        <v>301.75491412589423</v>
      </c>
    </row>
    <row r="81" spans="1:8" s="6" customFormat="1" ht="19.5" customHeight="1" thickBot="1">
      <c r="A81" s="27" t="s">
        <v>271</v>
      </c>
      <c r="B81" s="103" t="s">
        <v>270</v>
      </c>
      <c r="C81" s="168">
        <f>C82+C83</f>
        <v>1552.442</v>
      </c>
      <c r="D81" s="169">
        <f>D82+D83</f>
        <v>313.967</v>
      </c>
      <c r="E81" s="16">
        <f t="shared" si="12"/>
        <v>20.22407278339545</v>
      </c>
      <c r="F81" s="16">
        <f t="shared" si="10"/>
        <v>-1238.475</v>
      </c>
      <c r="G81" s="169">
        <f>G82+G83</f>
        <v>1081.842</v>
      </c>
      <c r="H81" s="154">
        <f t="shared" si="11"/>
        <v>29.021520702653437</v>
      </c>
    </row>
    <row r="82" spans="1:8" s="403" customFormat="1" ht="47.25" customHeight="1" thickBot="1">
      <c r="A82" s="404" t="s">
        <v>381</v>
      </c>
      <c r="B82" s="405" t="s">
        <v>383</v>
      </c>
      <c r="C82" s="413">
        <v>656.597</v>
      </c>
      <c r="D82" s="414">
        <v>178.197</v>
      </c>
      <c r="E82" s="367">
        <f t="shared" si="12"/>
        <v>27.13947824921527</v>
      </c>
      <c r="F82" s="98">
        <f t="shared" si="10"/>
        <v>-478.4</v>
      </c>
      <c r="G82" s="402"/>
      <c r="H82" s="304" t="e">
        <f t="shared" si="11"/>
        <v>#DIV/0!</v>
      </c>
    </row>
    <row r="83" spans="1:8" s="403" customFormat="1" ht="55.5" customHeight="1" thickBot="1">
      <c r="A83" s="404" t="s">
        <v>382</v>
      </c>
      <c r="B83" s="405" t="s">
        <v>384</v>
      </c>
      <c r="C83" s="305">
        <v>895.845</v>
      </c>
      <c r="D83" s="413">
        <v>135.77</v>
      </c>
      <c r="E83" s="367">
        <f t="shared" si="12"/>
        <v>15.155523555972295</v>
      </c>
      <c r="F83" s="98">
        <f t="shared" si="10"/>
        <v>-760.075</v>
      </c>
      <c r="G83" s="427">
        <v>1081.842</v>
      </c>
      <c r="H83" s="304">
        <f t="shared" si="11"/>
        <v>12.54989175868565</v>
      </c>
    </row>
    <row r="84" spans="1:8" s="6" customFormat="1" ht="16.5" thickBot="1">
      <c r="A84" s="314" t="s">
        <v>224</v>
      </c>
      <c r="B84" s="349" t="s">
        <v>128</v>
      </c>
      <c r="C84" s="181">
        <f>SUM(C85:C90)</f>
        <v>33263.363</v>
      </c>
      <c r="D84" s="167">
        <f>SUM(D85:D90)</f>
        <v>21857.715</v>
      </c>
      <c r="E84" s="16">
        <f t="shared" si="12"/>
        <v>65.71107978468685</v>
      </c>
      <c r="F84" s="16">
        <f t="shared" si="10"/>
        <v>-11405.647999999997</v>
      </c>
      <c r="G84" s="167">
        <f>SUM(G85:G90)</f>
        <v>3281.4100000000003</v>
      </c>
      <c r="H84" s="154">
        <f t="shared" si="11"/>
        <v>666.1074050484394</v>
      </c>
    </row>
    <row r="85" spans="1:8" s="6" customFormat="1" ht="21" customHeight="1" thickBot="1">
      <c r="A85" s="315" t="s">
        <v>249</v>
      </c>
      <c r="B85" s="350" t="s">
        <v>250</v>
      </c>
      <c r="C85" s="331">
        <v>15169.874</v>
      </c>
      <c r="D85" s="142">
        <v>11826.487</v>
      </c>
      <c r="E85" s="98">
        <f aca="true" t="shared" si="13" ref="E85:E118">D85/C85*100</f>
        <v>77.96035089019196</v>
      </c>
      <c r="F85" s="98">
        <f t="shared" si="10"/>
        <v>-3343.3870000000006</v>
      </c>
      <c r="G85" s="142">
        <v>1617.171</v>
      </c>
      <c r="H85" s="156">
        <f t="shared" si="11"/>
        <v>731.3071406796189</v>
      </c>
    </row>
    <row r="86" spans="1:8" s="6" customFormat="1" ht="61.5" customHeight="1" thickBot="1">
      <c r="A86" s="315" t="s">
        <v>251</v>
      </c>
      <c r="B86" s="351" t="s">
        <v>252</v>
      </c>
      <c r="C86" s="331">
        <v>16348.738</v>
      </c>
      <c r="D86" s="142">
        <v>8437.072</v>
      </c>
      <c r="E86" s="18">
        <f t="shared" si="13"/>
        <v>51.606870206128455</v>
      </c>
      <c r="F86" s="18">
        <f t="shared" si="10"/>
        <v>-7911.665999999999</v>
      </c>
      <c r="G86" s="142">
        <v>1405.299</v>
      </c>
      <c r="H86" s="156">
        <f t="shared" si="11"/>
        <v>600.3755784356212</v>
      </c>
    </row>
    <row r="87" spans="1:8" s="6" customFormat="1" ht="64.5" customHeight="1" thickBot="1">
      <c r="A87" s="315" t="s">
        <v>253</v>
      </c>
      <c r="B87" s="351" t="s">
        <v>330</v>
      </c>
      <c r="C87" s="331">
        <v>1658.61</v>
      </c>
      <c r="D87" s="142">
        <v>1509.422</v>
      </c>
      <c r="E87" s="18">
        <f t="shared" si="13"/>
        <v>91.00523932690628</v>
      </c>
      <c r="F87" s="18">
        <f t="shared" si="10"/>
        <v>-149.18799999999987</v>
      </c>
      <c r="G87" s="142">
        <v>243.04</v>
      </c>
      <c r="H87" s="156">
        <f t="shared" si="11"/>
        <v>621.0590849242923</v>
      </c>
    </row>
    <row r="88" spans="1:8" s="6" customFormat="1" ht="35.25" customHeight="1" thickBot="1">
      <c r="A88" s="315" t="s">
        <v>336</v>
      </c>
      <c r="B88" s="351" t="s">
        <v>337</v>
      </c>
      <c r="C88" s="331"/>
      <c r="D88" s="142"/>
      <c r="E88" s="18" t="e">
        <f t="shared" si="13"/>
        <v>#DIV/0!</v>
      </c>
      <c r="F88" s="18">
        <f t="shared" si="10"/>
        <v>0</v>
      </c>
      <c r="G88" s="142">
        <v>15.9</v>
      </c>
      <c r="H88" s="156">
        <f t="shared" si="11"/>
        <v>0</v>
      </c>
    </row>
    <row r="89" spans="1:8" s="6" customFormat="1" ht="30.75" customHeight="1" thickBot="1">
      <c r="A89" s="315" t="s">
        <v>348</v>
      </c>
      <c r="B89" s="351" t="s">
        <v>349</v>
      </c>
      <c r="C89" s="331">
        <v>71.477</v>
      </c>
      <c r="D89" s="62">
        <v>70.07</v>
      </c>
      <c r="E89" s="18">
        <f t="shared" si="13"/>
        <v>98.03153461952795</v>
      </c>
      <c r="F89" s="18">
        <f>D89-C89</f>
        <v>-1.4070000000000107</v>
      </c>
      <c r="G89" s="62"/>
      <c r="H89" s="155" t="e">
        <f t="shared" si="11"/>
        <v>#DIV/0!</v>
      </c>
    </row>
    <row r="90" spans="1:8" s="6" customFormat="1" ht="30.75" customHeight="1" thickBot="1">
      <c r="A90" s="315" t="s">
        <v>350</v>
      </c>
      <c r="B90" s="351" t="s">
        <v>351</v>
      </c>
      <c r="C90" s="332">
        <v>14.664</v>
      </c>
      <c r="D90" s="62">
        <v>14.664</v>
      </c>
      <c r="E90" s="18">
        <f t="shared" si="13"/>
        <v>100</v>
      </c>
      <c r="F90" s="18">
        <f>D90-C90</f>
        <v>0</v>
      </c>
      <c r="G90" s="62"/>
      <c r="H90" s="155" t="e">
        <f t="shared" si="11"/>
        <v>#DIV/0!</v>
      </c>
    </row>
    <row r="91" spans="1:8" s="6" customFormat="1" ht="19.5" customHeight="1" thickBot="1">
      <c r="A91" s="313" t="s">
        <v>225</v>
      </c>
      <c r="B91" s="352" t="s">
        <v>159</v>
      </c>
      <c r="C91" s="182">
        <f>SUM(C92:C95)</f>
        <v>34507.097</v>
      </c>
      <c r="D91" s="171">
        <f>SUM(D92:D95)</f>
        <v>27820.232000000004</v>
      </c>
      <c r="E91" s="170">
        <f t="shared" si="13"/>
        <v>80.62176890742215</v>
      </c>
      <c r="F91" s="170">
        <f>D91-C91</f>
        <v>-6686.864999999998</v>
      </c>
      <c r="G91" s="171">
        <f>SUM(G92:G95)</f>
        <v>10421.897</v>
      </c>
      <c r="H91" s="154">
        <f t="shared" si="11"/>
        <v>266.94019332564886</v>
      </c>
    </row>
    <row r="92" spans="1:8" s="6" customFormat="1" ht="20.25" customHeight="1" thickBot="1">
      <c r="A92" s="316" t="s">
        <v>254</v>
      </c>
      <c r="B92" s="353" t="s">
        <v>255</v>
      </c>
      <c r="C92" s="333">
        <v>30232.097</v>
      </c>
      <c r="D92" s="143">
        <v>26830.126</v>
      </c>
      <c r="E92" s="186">
        <f t="shared" si="13"/>
        <v>88.74715505179809</v>
      </c>
      <c r="F92" s="186">
        <f aca="true" t="shared" si="14" ref="F92:F106">D92-C92</f>
        <v>-3401.9710000000014</v>
      </c>
      <c r="G92" s="143">
        <v>9047.92</v>
      </c>
      <c r="H92" s="163">
        <f t="shared" si="11"/>
        <v>296.5336342496397</v>
      </c>
    </row>
    <row r="93" spans="1:8" s="6" customFormat="1" ht="46.5" customHeight="1" thickBot="1">
      <c r="A93" s="415" t="s">
        <v>400</v>
      </c>
      <c r="B93" s="353" t="s">
        <v>401</v>
      </c>
      <c r="C93" s="416">
        <v>3760</v>
      </c>
      <c r="D93" s="142">
        <v>476.308</v>
      </c>
      <c r="E93" s="186">
        <f>D93/C93*100</f>
        <v>12.667765957446807</v>
      </c>
      <c r="F93" s="186">
        <f>D93-C93</f>
        <v>-3283.692</v>
      </c>
      <c r="G93" s="143"/>
      <c r="H93" s="163" t="e">
        <f t="shared" si="11"/>
        <v>#DIV/0!</v>
      </c>
    </row>
    <row r="94" spans="1:8" s="6" customFormat="1" ht="22.5" customHeight="1" thickBot="1">
      <c r="A94" s="415" t="s">
        <v>402</v>
      </c>
      <c r="B94" s="353" t="s">
        <v>403</v>
      </c>
      <c r="C94" s="416">
        <v>130</v>
      </c>
      <c r="D94" s="142">
        <v>128.809</v>
      </c>
      <c r="E94" s="186">
        <f>D94/C94*100</f>
        <v>99.08384615384615</v>
      </c>
      <c r="F94" s="186">
        <f>D94-C94</f>
        <v>-1.1910000000000025</v>
      </c>
      <c r="G94" s="143"/>
      <c r="H94" s="163" t="e">
        <f t="shared" si="11"/>
        <v>#DIV/0!</v>
      </c>
    </row>
    <row r="95" spans="1:8" s="6" customFormat="1" ht="32.25" customHeight="1" thickBot="1">
      <c r="A95" s="317" t="s">
        <v>290</v>
      </c>
      <c r="B95" s="354" t="s">
        <v>158</v>
      </c>
      <c r="C95" s="417">
        <v>385</v>
      </c>
      <c r="D95" s="142">
        <v>384.989</v>
      </c>
      <c r="E95" s="186">
        <f t="shared" si="13"/>
        <v>99.99714285714285</v>
      </c>
      <c r="F95" s="186">
        <f t="shared" si="14"/>
        <v>-0.011000000000024102</v>
      </c>
      <c r="G95" s="143">
        <v>1373.977</v>
      </c>
      <c r="H95" s="163">
        <f t="shared" si="11"/>
        <v>28.020046914904682</v>
      </c>
    </row>
    <row r="96" spans="1:8" s="6" customFormat="1" ht="30" customHeight="1" thickBot="1">
      <c r="A96" s="318" t="s">
        <v>227</v>
      </c>
      <c r="B96" s="352" t="s">
        <v>130</v>
      </c>
      <c r="C96" s="334">
        <f>SUM(C97:C100)</f>
        <v>353.866</v>
      </c>
      <c r="D96" s="334">
        <f>SUM(D97:D100)</f>
        <v>193.68800000000002</v>
      </c>
      <c r="E96" s="170">
        <f t="shared" si="13"/>
        <v>54.73484313271126</v>
      </c>
      <c r="F96" s="170">
        <f t="shared" si="14"/>
        <v>-160.17799999999997</v>
      </c>
      <c r="G96" s="334">
        <f>SUM(G97:G100)</f>
        <v>0</v>
      </c>
      <c r="H96" s="154" t="e">
        <f t="shared" si="11"/>
        <v>#DIV/0!</v>
      </c>
    </row>
    <row r="97" spans="1:8" s="6" customFormat="1" ht="43.5" customHeight="1" thickBot="1">
      <c r="A97" s="319" t="s">
        <v>352</v>
      </c>
      <c r="B97" s="355" t="s">
        <v>353</v>
      </c>
      <c r="C97" s="331">
        <v>150</v>
      </c>
      <c r="D97" s="75">
        <v>8.407</v>
      </c>
      <c r="E97" s="98">
        <f t="shared" si="13"/>
        <v>5.604666666666667</v>
      </c>
      <c r="F97" s="98">
        <f t="shared" si="14"/>
        <v>-141.593</v>
      </c>
      <c r="G97" s="75"/>
      <c r="H97" s="156" t="e">
        <f t="shared" si="11"/>
        <v>#DIV/0!</v>
      </c>
    </row>
    <row r="98" spans="1:8" s="6" customFormat="1" ht="79.5" customHeight="1" hidden="1" thickBot="1">
      <c r="A98" s="320" t="s">
        <v>233</v>
      </c>
      <c r="B98" s="353" t="s">
        <v>256</v>
      </c>
      <c r="C98" s="335"/>
      <c r="D98" s="75"/>
      <c r="E98" s="98" t="e">
        <f t="shared" si="13"/>
        <v>#DIV/0!</v>
      </c>
      <c r="F98" s="98">
        <f t="shared" si="14"/>
        <v>0</v>
      </c>
      <c r="G98" s="75"/>
      <c r="H98" s="156" t="e">
        <f t="shared" si="11"/>
        <v>#DIV/0!</v>
      </c>
    </row>
    <row r="99" spans="1:8" s="6" customFormat="1" ht="45.75" thickBot="1">
      <c r="A99" s="321" t="s">
        <v>234</v>
      </c>
      <c r="B99" s="355" t="s">
        <v>354</v>
      </c>
      <c r="C99" s="331">
        <v>180.733</v>
      </c>
      <c r="D99" s="62">
        <v>162.148</v>
      </c>
      <c r="E99" s="18">
        <f t="shared" si="13"/>
        <v>89.71687516944885</v>
      </c>
      <c r="F99" s="18">
        <f t="shared" si="14"/>
        <v>-18.585000000000008</v>
      </c>
      <c r="G99" s="62"/>
      <c r="H99" s="163" t="e">
        <f t="shared" si="11"/>
        <v>#DIV/0!</v>
      </c>
    </row>
    <row r="100" spans="1:8" s="6" customFormat="1" ht="90.75" customHeight="1" thickBot="1">
      <c r="A100" s="424" t="s">
        <v>419</v>
      </c>
      <c r="B100" s="355" t="s">
        <v>420</v>
      </c>
      <c r="C100" s="331">
        <v>23.133</v>
      </c>
      <c r="D100" s="62">
        <v>23.133</v>
      </c>
      <c r="E100" s="18"/>
      <c r="F100" s="18"/>
      <c r="G100" s="425"/>
      <c r="H100" s="163"/>
    </row>
    <row r="101" spans="1:8" s="7" customFormat="1" ht="23.25" customHeight="1" thickBot="1">
      <c r="A101" s="322" t="s">
        <v>239</v>
      </c>
      <c r="B101" s="349" t="s">
        <v>103</v>
      </c>
      <c r="C101" s="330">
        <f>SUM(C102:C114)</f>
        <v>36815.257999999994</v>
      </c>
      <c r="D101" s="330">
        <f>SUM(D102:D114)</f>
        <v>17704.791</v>
      </c>
      <c r="E101" s="16">
        <f t="shared" si="13"/>
        <v>48.090905678292415</v>
      </c>
      <c r="F101" s="16">
        <f t="shared" si="14"/>
        <v>-19110.466999999993</v>
      </c>
      <c r="G101" s="330">
        <f>SUM(G102:G114)</f>
        <v>10461.345000000001</v>
      </c>
      <c r="H101" s="154">
        <f t="shared" si="11"/>
        <v>169.24010249160122</v>
      </c>
    </row>
    <row r="102" spans="1:8" s="7" customFormat="1" ht="32.25" customHeight="1" thickBot="1">
      <c r="A102" s="394" t="s">
        <v>297</v>
      </c>
      <c r="B102" s="379" t="s">
        <v>421</v>
      </c>
      <c r="C102" s="414">
        <v>48</v>
      </c>
      <c r="D102" s="414"/>
      <c r="E102" s="302"/>
      <c r="F102" s="302"/>
      <c r="G102" s="426">
        <v>4256.6</v>
      </c>
      <c r="H102" s="304"/>
    </row>
    <row r="103" spans="1:8" s="7" customFormat="1" ht="50.25" customHeight="1" thickBot="1">
      <c r="A103" s="315" t="s">
        <v>299</v>
      </c>
      <c r="B103" s="351" t="s">
        <v>355</v>
      </c>
      <c r="C103" s="331">
        <v>3895.91</v>
      </c>
      <c r="D103" s="60">
        <v>990</v>
      </c>
      <c r="E103" s="98">
        <f t="shared" si="13"/>
        <v>25.411264633936614</v>
      </c>
      <c r="F103" s="98">
        <f t="shared" si="14"/>
        <v>-2905.91</v>
      </c>
      <c r="G103" s="60"/>
      <c r="H103" s="156" t="e">
        <f t="shared" si="11"/>
        <v>#DIV/0!</v>
      </c>
    </row>
    <row r="104" spans="1:8" s="7" customFormat="1" ht="30.75" customHeight="1" thickBot="1">
      <c r="A104" s="315" t="s">
        <v>303</v>
      </c>
      <c r="B104" s="351" t="s">
        <v>356</v>
      </c>
      <c r="C104" s="331">
        <v>498</v>
      </c>
      <c r="D104" s="60">
        <v>272</v>
      </c>
      <c r="E104" s="98">
        <f t="shared" si="13"/>
        <v>54.61847389558233</v>
      </c>
      <c r="F104" s="98">
        <f t="shared" si="14"/>
        <v>-226</v>
      </c>
      <c r="G104" s="60">
        <v>73.645</v>
      </c>
      <c r="H104" s="156">
        <f t="shared" si="11"/>
        <v>369.3393984656121</v>
      </c>
    </row>
    <row r="105" spans="1:8" s="7" customFormat="1" ht="50.25" customHeight="1" thickBot="1">
      <c r="A105" s="315" t="s">
        <v>357</v>
      </c>
      <c r="B105" s="351" t="s">
        <v>358</v>
      </c>
      <c r="C105" s="331">
        <v>999.99</v>
      </c>
      <c r="D105" s="60">
        <v>999.99</v>
      </c>
      <c r="E105" s="98">
        <f t="shared" si="13"/>
        <v>100</v>
      </c>
      <c r="F105" s="98">
        <f t="shared" si="14"/>
        <v>0</v>
      </c>
      <c r="G105" s="60">
        <v>1803.9</v>
      </c>
      <c r="H105" s="156">
        <f t="shared" si="11"/>
        <v>55.434891069349746</v>
      </c>
    </row>
    <row r="106" spans="1:8" s="7" customFormat="1" ht="63" customHeight="1" thickBot="1">
      <c r="A106" s="315" t="s">
        <v>307</v>
      </c>
      <c r="B106" s="351" t="s">
        <v>359</v>
      </c>
      <c r="C106" s="331">
        <v>2639.89</v>
      </c>
      <c r="D106" s="60">
        <v>2394.764</v>
      </c>
      <c r="E106" s="98">
        <f t="shared" si="13"/>
        <v>90.71453734814709</v>
      </c>
      <c r="F106" s="98">
        <f t="shared" si="14"/>
        <v>-245.12599999999975</v>
      </c>
      <c r="G106" s="60"/>
      <c r="H106" s="156" t="e">
        <f t="shared" si="11"/>
        <v>#DIV/0!</v>
      </c>
    </row>
    <row r="107" spans="1:8" s="6" customFormat="1" ht="33" customHeight="1" hidden="1" thickBot="1">
      <c r="A107" s="323" t="s">
        <v>257</v>
      </c>
      <c r="B107" s="353" t="s">
        <v>100</v>
      </c>
      <c r="C107" s="336"/>
      <c r="D107" s="26"/>
      <c r="E107" s="18" t="e">
        <f t="shared" si="13"/>
        <v>#DIV/0!</v>
      </c>
      <c r="F107" s="18">
        <f aca="true" t="shared" si="15" ref="F107:F118">D107-C107</f>
        <v>0</v>
      </c>
      <c r="G107" s="26"/>
      <c r="H107" s="156" t="e">
        <f t="shared" si="11"/>
        <v>#DIV/0!</v>
      </c>
    </row>
    <row r="108" spans="1:8" s="6" customFormat="1" ht="30.75" customHeight="1" hidden="1" thickBot="1">
      <c r="A108" s="323" t="s">
        <v>258</v>
      </c>
      <c r="B108" s="353" t="s">
        <v>259</v>
      </c>
      <c r="C108" s="337"/>
      <c r="D108" s="49"/>
      <c r="E108" s="18" t="e">
        <f t="shared" si="13"/>
        <v>#DIV/0!</v>
      </c>
      <c r="F108" s="18">
        <f t="shared" si="15"/>
        <v>0</v>
      </c>
      <c r="G108" s="49"/>
      <c r="H108" s="156" t="e">
        <f t="shared" si="11"/>
        <v>#DIV/0!</v>
      </c>
    </row>
    <row r="109" spans="1:8" s="6" customFormat="1" ht="33.75" customHeight="1" hidden="1" thickBot="1">
      <c r="A109" s="323" t="s">
        <v>260</v>
      </c>
      <c r="B109" s="353" t="s">
        <v>261</v>
      </c>
      <c r="C109" s="337"/>
      <c r="D109" s="59"/>
      <c r="E109" s="98" t="e">
        <f t="shared" si="13"/>
        <v>#DIV/0!</v>
      </c>
      <c r="F109" s="98">
        <f t="shared" si="15"/>
        <v>0</v>
      </c>
      <c r="G109" s="59"/>
      <c r="H109" s="156" t="e">
        <f t="shared" si="11"/>
        <v>#DIV/0!</v>
      </c>
    </row>
    <row r="110" spans="1:8" s="6" customFormat="1" ht="45.75" customHeight="1" hidden="1" thickBot="1">
      <c r="A110" s="323" t="s">
        <v>262</v>
      </c>
      <c r="B110" s="353" t="s">
        <v>259</v>
      </c>
      <c r="C110" s="337"/>
      <c r="D110" s="59"/>
      <c r="E110" s="98" t="e">
        <f t="shared" si="13"/>
        <v>#DIV/0!</v>
      </c>
      <c r="F110" s="98">
        <f t="shared" si="15"/>
        <v>0</v>
      </c>
      <c r="G110" s="59"/>
      <c r="H110" s="156" t="e">
        <f t="shared" si="11"/>
        <v>#DIV/0!</v>
      </c>
    </row>
    <row r="111" spans="1:8" s="6" customFormat="1" ht="48.75" customHeight="1" hidden="1" thickBot="1">
      <c r="A111" s="323" t="s">
        <v>262</v>
      </c>
      <c r="B111" s="353" t="s">
        <v>263</v>
      </c>
      <c r="C111" s="337"/>
      <c r="D111" s="59"/>
      <c r="E111" s="98" t="e">
        <f>D111/C111*100</f>
        <v>#DIV/0!</v>
      </c>
      <c r="F111" s="98">
        <f>D111-C111</f>
        <v>0</v>
      </c>
      <c r="G111" s="59"/>
      <c r="H111" s="156" t="e">
        <f t="shared" si="11"/>
        <v>#DIV/0!</v>
      </c>
    </row>
    <row r="112" spans="1:8" s="6" customFormat="1" ht="30.75" customHeight="1" thickBot="1">
      <c r="A112" s="323" t="s">
        <v>241</v>
      </c>
      <c r="B112" s="353" t="s">
        <v>331</v>
      </c>
      <c r="C112" s="337">
        <v>27644.765</v>
      </c>
      <c r="D112" s="301">
        <v>13015.234</v>
      </c>
      <c r="E112" s="18">
        <f t="shared" si="13"/>
        <v>47.08028445892016</v>
      </c>
      <c r="F112" s="18">
        <f t="shared" si="15"/>
        <v>-14629.530999999999</v>
      </c>
      <c r="G112" s="301">
        <v>4327.2</v>
      </c>
      <c r="H112" s="156">
        <f t="shared" si="11"/>
        <v>300.77726936587175</v>
      </c>
    </row>
    <row r="113" spans="1:8" s="6" customFormat="1" ht="124.5" customHeight="1" thickBot="1">
      <c r="A113" s="323" t="s">
        <v>422</v>
      </c>
      <c r="B113" s="353" t="s">
        <v>423</v>
      </c>
      <c r="C113" s="337">
        <v>1055.899</v>
      </c>
      <c r="D113" s="301"/>
      <c r="E113" s="18">
        <f>D113/C113*100</f>
        <v>0</v>
      </c>
      <c r="F113" s="18">
        <f>D113-C113</f>
        <v>-1055.899</v>
      </c>
      <c r="G113" s="399"/>
      <c r="H113" s="156" t="e">
        <f t="shared" si="11"/>
        <v>#DIV/0!</v>
      </c>
    </row>
    <row r="114" spans="1:8" s="6" customFormat="1" ht="62.25" customHeight="1" thickBot="1">
      <c r="A114" s="323" t="s">
        <v>360</v>
      </c>
      <c r="B114" s="353" t="s">
        <v>104</v>
      </c>
      <c r="C114" s="337">
        <v>32.804</v>
      </c>
      <c r="D114" s="301">
        <v>32.803</v>
      </c>
      <c r="E114" s="18">
        <f>D114/C114*100</f>
        <v>99.99695159126935</v>
      </c>
      <c r="F114" s="18">
        <f>D114-C114</f>
        <v>-0.0010000000000047748</v>
      </c>
      <c r="G114" s="399"/>
      <c r="H114" s="156" t="e">
        <f t="shared" si="11"/>
        <v>#DIV/0!</v>
      </c>
    </row>
    <row r="115" spans="1:8" s="6" customFormat="1" ht="19.5" customHeight="1" thickBot="1">
      <c r="A115" s="313" t="s">
        <v>242</v>
      </c>
      <c r="B115" s="356" t="s">
        <v>228</v>
      </c>
      <c r="C115" s="334">
        <f>SUM(C116:C120)</f>
        <v>1587.493</v>
      </c>
      <c r="D115" s="183">
        <f>SUM(D116:D120)</f>
        <v>556.739</v>
      </c>
      <c r="E115" s="170">
        <f t="shared" si="13"/>
        <v>35.07032786916226</v>
      </c>
      <c r="F115" s="172">
        <f t="shared" si="15"/>
        <v>-1030.754</v>
      </c>
      <c r="G115" s="183">
        <f>SUM(G116:G120)</f>
        <v>171.196</v>
      </c>
      <c r="H115" s="154">
        <f t="shared" si="11"/>
        <v>325.20561228066083</v>
      </c>
    </row>
    <row r="116" spans="1:8" s="6" customFormat="1" ht="18" customHeight="1" thickBot="1">
      <c r="A116" s="315" t="s">
        <v>332</v>
      </c>
      <c r="B116" s="351" t="s">
        <v>333</v>
      </c>
      <c r="C116" s="331">
        <v>575.482</v>
      </c>
      <c r="D116" s="142">
        <v>556.739</v>
      </c>
      <c r="E116" s="98">
        <f t="shared" si="13"/>
        <v>96.74307797637461</v>
      </c>
      <c r="F116" s="100">
        <f t="shared" si="15"/>
        <v>-18.742999999999938</v>
      </c>
      <c r="G116" s="142">
        <v>102.7</v>
      </c>
      <c r="H116" s="163">
        <f t="shared" si="11"/>
        <v>542.1022395326193</v>
      </c>
    </row>
    <row r="117" spans="1:8" s="6" customFormat="1" ht="30.75" customHeight="1" hidden="1" thickBot="1">
      <c r="A117" s="315" t="s">
        <v>334</v>
      </c>
      <c r="B117" s="351" t="s">
        <v>335</v>
      </c>
      <c r="C117" s="331"/>
      <c r="D117" s="142"/>
      <c r="E117" s="98" t="e">
        <f>D117/C117*100</f>
        <v>#DIV/0!</v>
      </c>
      <c r="F117" s="100">
        <f>D117-C117</f>
        <v>0</v>
      </c>
      <c r="G117" s="142"/>
      <c r="H117" s="163" t="e">
        <f t="shared" si="11"/>
        <v>#DIV/0!</v>
      </c>
    </row>
    <row r="118" spans="1:8" s="6" customFormat="1" ht="48.75" customHeight="1" thickBot="1">
      <c r="A118" s="315" t="s">
        <v>264</v>
      </c>
      <c r="B118" s="351" t="s">
        <v>412</v>
      </c>
      <c r="C118" s="331">
        <v>1012.011</v>
      </c>
      <c r="D118" s="143"/>
      <c r="E118" s="98">
        <f t="shared" si="13"/>
        <v>0</v>
      </c>
      <c r="F118" s="100">
        <f t="shared" si="15"/>
        <v>-1012.011</v>
      </c>
      <c r="G118" s="143">
        <v>60.876</v>
      </c>
      <c r="H118" s="163">
        <f t="shared" si="11"/>
        <v>0</v>
      </c>
    </row>
    <row r="119" spans="1:8" s="6" customFormat="1" ht="32.25" hidden="1" thickBot="1">
      <c r="A119" s="315" t="s">
        <v>265</v>
      </c>
      <c r="B119" s="351" t="s">
        <v>222</v>
      </c>
      <c r="C119" s="331"/>
      <c r="D119" s="142"/>
      <c r="E119" s="98" t="e">
        <f aca="true" t="shared" si="16" ref="E119:E125">D119/C119*100</f>
        <v>#DIV/0!</v>
      </c>
      <c r="F119" s="100">
        <f aca="true" t="shared" si="17" ref="F119:F125">D119-C119</f>
        <v>0</v>
      </c>
      <c r="G119" s="142"/>
      <c r="H119" s="163" t="e">
        <f t="shared" si="11"/>
        <v>#DIV/0!</v>
      </c>
    </row>
    <row r="120" spans="1:8" s="6" customFormat="1" ht="32.25" thickBot="1">
      <c r="A120" s="315" t="s">
        <v>424</v>
      </c>
      <c r="B120" s="351" t="s">
        <v>223</v>
      </c>
      <c r="C120" s="331"/>
      <c r="D120" s="143"/>
      <c r="E120" s="98" t="e">
        <f t="shared" si="16"/>
        <v>#DIV/0!</v>
      </c>
      <c r="F120" s="100">
        <f t="shared" si="17"/>
        <v>0</v>
      </c>
      <c r="G120" s="143">
        <v>7.62</v>
      </c>
      <c r="H120" s="163">
        <f t="shared" si="11"/>
        <v>0</v>
      </c>
    </row>
    <row r="121" spans="1:8" s="6" customFormat="1" ht="21" customHeight="1" thickBot="1">
      <c r="A121" s="313" t="s">
        <v>243</v>
      </c>
      <c r="B121" s="352" t="s">
        <v>150</v>
      </c>
      <c r="C121" s="182">
        <f>SUM(C122:C123)</f>
        <v>2978.977</v>
      </c>
      <c r="D121" s="173">
        <f>SUM(D122:D123)</f>
        <v>2136.293</v>
      </c>
      <c r="E121" s="418">
        <f t="shared" si="16"/>
        <v>71.71230257903972</v>
      </c>
      <c r="F121" s="419">
        <f t="shared" si="17"/>
        <v>-842.6839999999997</v>
      </c>
      <c r="G121" s="173">
        <f>SUM(G122:G123)</f>
        <v>307.882</v>
      </c>
      <c r="H121" s="163">
        <f t="shared" si="11"/>
        <v>693.8674557135525</v>
      </c>
    </row>
    <row r="122" spans="1:8" s="6" customFormat="1" ht="48.75" customHeight="1" thickBot="1">
      <c r="A122" s="315" t="s">
        <v>244</v>
      </c>
      <c r="B122" s="351" t="s">
        <v>413</v>
      </c>
      <c r="C122" s="331">
        <v>2978.977</v>
      </c>
      <c r="D122" s="143">
        <v>2136.293</v>
      </c>
      <c r="E122" s="98">
        <f t="shared" si="16"/>
        <v>71.71230257903972</v>
      </c>
      <c r="F122" s="100">
        <f t="shared" si="17"/>
        <v>-842.6839999999997</v>
      </c>
      <c r="G122" s="143">
        <v>307.882</v>
      </c>
      <c r="H122" s="163">
        <f t="shared" si="11"/>
        <v>693.8674557135525</v>
      </c>
    </row>
    <row r="123" spans="1:8" s="6" customFormat="1" ht="31.5" customHeight="1" hidden="1" thickBot="1">
      <c r="A123" s="315" t="s">
        <v>266</v>
      </c>
      <c r="B123" s="351" t="s">
        <v>267</v>
      </c>
      <c r="C123" s="331"/>
      <c r="D123" s="77"/>
      <c r="E123" s="98" t="e">
        <f t="shared" si="16"/>
        <v>#DIV/0!</v>
      </c>
      <c r="F123" s="100">
        <f t="shared" si="17"/>
        <v>0</v>
      </c>
      <c r="G123" s="77"/>
      <c r="H123" s="163" t="e">
        <f t="shared" si="11"/>
        <v>#DIV/0!</v>
      </c>
    </row>
    <row r="124" spans="1:8" s="6" customFormat="1" ht="21.75" customHeight="1" thickBot="1">
      <c r="A124" s="307" t="s">
        <v>312</v>
      </c>
      <c r="B124" s="392" t="s">
        <v>313</v>
      </c>
      <c r="C124" s="306">
        <f>SUM(C125:C140)</f>
        <v>92924.36</v>
      </c>
      <c r="D124" s="306">
        <f>SUM(D125:D140)</f>
        <v>65200.848</v>
      </c>
      <c r="E124" s="298">
        <f t="shared" si="16"/>
        <v>70.16550665509023</v>
      </c>
      <c r="F124" s="393">
        <f t="shared" si="17"/>
        <v>-27723.512000000002</v>
      </c>
      <c r="G124" s="306">
        <f>SUM(G125:G140)</f>
        <v>19187.637</v>
      </c>
      <c r="H124" s="299">
        <f t="shared" si="11"/>
        <v>339.8065535636306</v>
      </c>
    </row>
    <row r="125" spans="1:8" s="6" customFormat="1" ht="30" customHeight="1" hidden="1" thickBot="1">
      <c r="A125" s="394" t="s">
        <v>425</v>
      </c>
      <c r="B125" s="428" t="s">
        <v>426</v>
      </c>
      <c r="C125" s="305"/>
      <c r="D125" s="305"/>
      <c r="E125" s="302" t="e">
        <f t="shared" si="16"/>
        <v>#DIV/0!</v>
      </c>
      <c r="F125" s="303">
        <f t="shared" si="17"/>
        <v>0</v>
      </c>
      <c r="G125" s="338"/>
      <c r="H125" s="304" t="e">
        <f t="shared" si="11"/>
        <v>#DIV/0!</v>
      </c>
    </row>
    <row r="126" spans="1:8" s="6" customFormat="1" ht="31.5" customHeight="1" thickBot="1">
      <c r="A126" s="394" t="s">
        <v>361</v>
      </c>
      <c r="B126" s="395" t="s">
        <v>362</v>
      </c>
      <c r="C126" s="396">
        <v>2444.021</v>
      </c>
      <c r="D126" s="397">
        <v>1191.811</v>
      </c>
      <c r="E126" s="302">
        <f aca="true" t="shared" si="18" ref="E126:E152">D126/C126*100</f>
        <v>48.764351861133754</v>
      </c>
      <c r="F126" s="303">
        <f aca="true" t="shared" si="19" ref="F126:F156">D126-C126</f>
        <v>-1252.2100000000003</v>
      </c>
      <c r="G126" s="397">
        <v>4.681</v>
      </c>
      <c r="H126" s="304">
        <f t="shared" si="11"/>
        <v>25460.60670796838</v>
      </c>
    </row>
    <row r="127" spans="1:8" s="6" customFormat="1" ht="36" customHeight="1" thickBot="1">
      <c r="A127" s="324" t="s">
        <v>363</v>
      </c>
      <c r="B127" s="395" t="s">
        <v>364</v>
      </c>
      <c r="C127" s="338">
        <v>85.67</v>
      </c>
      <c r="D127" s="305"/>
      <c r="E127" s="302">
        <f t="shared" si="18"/>
        <v>0</v>
      </c>
      <c r="F127" s="303">
        <f t="shared" si="19"/>
        <v>-85.67</v>
      </c>
      <c r="G127" s="305"/>
      <c r="H127" s="304" t="e">
        <f t="shared" si="11"/>
        <v>#DIV/0!</v>
      </c>
    </row>
    <row r="128" spans="1:8" s="6" customFormat="1" ht="31.5" customHeight="1" thickBot="1">
      <c r="A128" s="324" t="s">
        <v>365</v>
      </c>
      <c r="B128" s="357" t="s">
        <v>366</v>
      </c>
      <c r="C128" s="338">
        <v>14.175</v>
      </c>
      <c r="D128" s="305"/>
      <c r="E128" s="302">
        <f t="shared" si="18"/>
        <v>0</v>
      </c>
      <c r="F128" s="303">
        <f t="shared" si="19"/>
        <v>-14.175</v>
      </c>
      <c r="G128" s="305"/>
      <c r="H128" s="304" t="e">
        <f aca="true" t="shared" si="20" ref="H128:H152">D128/G128*100</f>
        <v>#DIV/0!</v>
      </c>
    </row>
    <row r="129" spans="1:8" s="6" customFormat="1" ht="32.25" thickBot="1">
      <c r="A129" s="324" t="s">
        <v>367</v>
      </c>
      <c r="B129" s="357" t="s">
        <v>368</v>
      </c>
      <c r="C129" s="338">
        <v>36.34</v>
      </c>
      <c r="D129" s="400"/>
      <c r="E129" s="302">
        <f t="shared" si="18"/>
        <v>0</v>
      </c>
      <c r="F129" s="303">
        <f t="shared" si="19"/>
        <v>-36.34</v>
      </c>
      <c r="G129" s="400"/>
      <c r="H129" s="304" t="e">
        <f t="shared" si="20"/>
        <v>#DIV/0!</v>
      </c>
    </row>
    <row r="130" spans="1:8" s="6" customFormat="1" ht="30" customHeight="1" thickBot="1">
      <c r="A130" s="315" t="s">
        <v>369</v>
      </c>
      <c r="B130" s="358" t="s">
        <v>370</v>
      </c>
      <c r="C130" s="331">
        <v>1130.554</v>
      </c>
      <c r="D130" s="62">
        <v>637.004</v>
      </c>
      <c r="E130" s="98">
        <f t="shared" si="18"/>
        <v>56.34441167781459</v>
      </c>
      <c r="F130" s="101">
        <f t="shared" si="19"/>
        <v>-493.55000000000007</v>
      </c>
      <c r="G130" s="62"/>
      <c r="H130" s="156" t="e">
        <f t="shared" si="20"/>
        <v>#DIV/0!</v>
      </c>
    </row>
    <row r="131" spans="1:8" s="6" customFormat="1" ht="32.25" customHeight="1" thickBot="1">
      <c r="A131" s="315" t="s">
        <v>314</v>
      </c>
      <c r="B131" s="350" t="s">
        <v>371</v>
      </c>
      <c r="C131" s="331">
        <v>1234</v>
      </c>
      <c r="D131" s="62">
        <v>220</v>
      </c>
      <c r="E131" s="98">
        <f t="shared" si="18"/>
        <v>17.828200972447323</v>
      </c>
      <c r="F131" s="98">
        <f t="shared" si="19"/>
        <v>-1014</v>
      </c>
      <c r="G131" s="62"/>
      <c r="H131" s="156" t="e">
        <f t="shared" si="20"/>
        <v>#DIV/0!</v>
      </c>
    </row>
    <row r="132" spans="1:8" s="6" customFormat="1" ht="63.75" thickBot="1">
      <c r="A132" s="324" t="s">
        <v>339</v>
      </c>
      <c r="B132" s="366" t="s">
        <v>340</v>
      </c>
      <c r="C132" s="338">
        <v>3787.233</v>
      </c>
      <c r="D132" s="305">
        <v>2325.886</v>
      </c>
      <c r="E132" s="367">
        <f>D132/C132*100</f>
        <v>61.413860726287496</v>
      </c>
      <c r="F132" s="367">
        <f>D132-C132</f>
        <v>-1461.3470000000002</v>
      </c>
      <c r="G132" s="305">
        <v>1971.19</v>
      </c>
      <c r="H132" s="304">
        <f>D132/G132*100</f>
        <v>117.99400362217747</v>
      </c>
    </row>
    <row r="133" spans="1:8" s="6" customFormat="1" ht="50.25" customHeight="1" thickBot="1">
      <c r="A133" s="324" t="s">
        <v>341</v>
      </c>
      <c r="B133" s="366" t="s">
        <v>342</v>
      </c>
      <c r="C133" s="338">
        <v>14054.464</v>
      </c>
      <c r="D133" s="305">
        <v>5221.884</v>
      </c>
      <c r="E133" s="367">
        <f t="shared" si="18"/>
        <v>37.15462930496673</v>
      </c>
      <c r="F133" s="367">
        <f t="shared" si="19"/>
        <v>-8832.58</v>
      </c>
      <c r="G133" s="305">
        <v>5580.733</v>
      </c>
      <c r="H133" s="304">
        <f t="shared" si="20"/>
        <v>93.56985901314397</v>
      </c>
    </row>
    <row r="134" spans="1:8" s="6" customFormat="1" ht="48" thickBot="1">
      <c r="A134" s="324" t="s">
        <v>343</v>
      </c>
      <c r="B134" s="420" t="s">
        <v>344</v>
      </c>
      <c r="C134" s="305">
        <v>27081.357</v>
      </c>
      <c r="D134" s="338">
        <v>19486.212</v>
      </c>
      <c r="E134" s="367">
        <f>D134/C134*100</f>
        <v>71.95434113585962</v>
      </c>
      <c r="F134" s="367">
        <f>D134-C134</f>
        <v>-7595.145</v>
      </c>
      <c r="G134" s="338">
        <v>3352.279</v>
      </c>
      <c r="H134" s="304">
        <f>D134/G134*100</f>
        <v>581.2825245154118</v>
      </c>
    </row>
    <row r="135" spans="1:8" s="6" customFormat="1" ht="32.25" thickBot="1">
      <c r="A135" s="324" t="s">
        <v>315</v>
      </c>
      <c r="B135" s="398" t="s">
        <v>404</v>
      </c>
      <c r="C135" s="368">
        <v>312.699</v>
      </c>
      <c r="D135" s="338"/>
      <c r="E135" s="367">
        <f>D135/C135*100</f>
        <v>0</v>
      </c>
      <c r="F135" s="367">
        <f>D135-C135</f>
        <v>-312.699</v>
      </c>
      <c r="G135" s="338">
        <v>1207.9</v>
      </c>
      <c r="H135" s="304">
        <f>D135/G135*100</f>
        <v>0</v>
      </c>
    </row>
    <row r="136" spans="1:8" s="6" customFormat="1" ht="63.75" thickBot="1">
      <c r="A136" s="324" t="s">
        <v>372</v>
      </c>
      <c r="B136" s="401" t="s">
        <v>373</v>
      </c>
      <c r="C136" s="368">
        <v>41960.847</v>
      </c>
      <c r="D136" s="338">
        <v>36104.551</v>
      </c>
      <c r="E136" s="367">
        <f t="shared" si="18"/>
        <v>86.04342757904767</v>
      </c>
      <c r="F136" s="367">
        <f t="shared" si="19"/>
        <v>-5856.296000000002</v>
      </c>
      <c r="G136" s="338">
        <v>7067.864</v>
      </c>
      <c r="H136" s="304">
        <f t="shared" si="20"/>
        <v>510.8269061204347</v>
      </c>
    </row>
    <row r="137" spans="1:8" s="6" customFormat="1" ht="32.25" thickBot="1">
      <c r="A137" s="324" t="s">
        <v>405</v>
      </c>
      <c r="B137" s="401" t="s">
        <v>406</v>
      </c>
      <c r="C137" s="368">
        <v>120</v>
      </c>
      <c r="D137" s="338"/>
      <c r="E137" s="367">
        <f>D137/C137*100</f>
        <v>0</v>
      </c>
      <c r="F137" s="367">
        <f>D137-C137</f>
        <v>-120</v>
      </c>
      <c r="G137" s="338"/>
      <c r="H137" s="304" t="e">
        <f t="shared" si="20"/>
        <v>#DIV/0!</v>
      </c>
    </row>
    <row r="138" spans="1:8" s="6" customFormat="1" ht="48" thickBot="1">
      <c r="A138" s="324" t="s">
        <v>374</v>
      </c>
      <c r="B138" s="401" t="s">
        <v>375</v>
      </c>
      <c r="C138" s="368">
        <v>114</v>
      </c>
      <c r="D138" s="338">
        <v>13.5</v>
      </c>
      <c r="E138" s="367">
        <f>D138/C138*100</f>
        <v>11.842105263157894</v>
      </c>
      <c r="F138" s="367">
        <f>D138-C138</f>
        <v>-100.5</v>
      </c>
      <c r="G138" s="338">
        <v>2.99</v>
      </c>
      <c r="H138" s="304">
        <f t="shared" si="20"/>
        <v>451.505016722408</v>
      </c>
    </row>
    <row r="139" spans="1:8" s="6" customFormat="1" ht="78" customHeight="1" thickBot="1">
      <c r="A139" s="324" t="s">
        <v>376</v>
      </c>
      <c r="B139" s="401" t="s">
        <v>377</v>
      </c>
      <c r="C139" s="368">
        <v>99</v>
      </c>
      <c r="D139" s="338"/>
      <c r="E139" s="367">
        <f>D139/C139*100</f>
        <v>0</v>
      </c>
      <c r="F139" s="367">
        <f>D139-C139</f>
        <v>-99</v>
      </c>
      <c r="G139" s="338"/>
      <c r="H139" s="304" t="e">
        <f t="shared" si="20"/>
        <v>#DIV/0!</v>
      </c>
    </row>
    <row r="140" spans="1:8" s="6" customFormat="1" ht="32.25" thickBot="1">
      <c r="A140" s="324" t="s">
        <v>378</v>
      </c>
      <c r="B140" s="401" t="s">
        <v>268</v>
      </c>
      <c r="C140" s="368">
        <v>450</v>
      </c>
      <c r="D140" s="338"/>
      <c r="E140" s="367">
        <f>D140/C140*100</f>
        <v>0</v>
      </c>
      <c r="F140" s="367">
        <f>D140-C140</f>
        <v>-450</v>
      </c>
      <c r="G140" s="338"/>
      <c r="H140" s="304"/>
    </row>
    <row r="141" spans="1:8" s="6" customFormat="1" ht="17.25" customHeight="1" thickBot="1">
      <c r="A141" s="313" t="s">
        <v>322</v>
      </c>
      <c r="B141" s="359" t="s">
        <v>323</v>
      </c>
      <c r="C141" s="334">
        <f>C142+C145</f>
        <v>393.12800000000004</v>
      </c>
      <c r="D141" s="334">
        <f>D142+D145</f>
        <v>342.62100000000004</v>
      </c>
      <c r="E141" s="170">
        <f t="shared" si="18"/>
        <v>87.15253047353534</v>
      </c>
      <c r="F141" s="170">
        <f t="shared" si="19"/>
        <v>-50.507000000000005</v>
      </c>
      <c r="G141" s="334">
        <f>G142+G145</f>
        <v>134.8</v>
      </c>
      <c r="H141" s="154">
        <f t="shared" si="20"/>
        <v>254.16988130563797</v>
      </c>
    </row>
    <row r="142" spans="1:8" s="6" customFormat="1" ht="30" customHeight="1" thickBot="1">
      <c r="A142" s="315" t="s">
        <v>338</v>
      </c>
      <c r="B142" s="358" t="s">
        <v>155</v>
      </c>
      <c r="C142" s="331">
        <v>366.326</v>
      </c>
      <c r="D142" s="62">
        <v>315.819</v>
      </c>
      <c r="E142" s="98">
        <f t="shared" si="18"/>
        <v>86.21255384548189</v>
      </c>
      <c r="F142" s="98">
        <f t="shared" si="19"/>
        <v>-50.507000000000005</v>
      </c>
      <c r="G142" s="62">
        <v>134.8</v>
      </c>
      <c r="H142" s="156">
        <f t="shared" si="20"/>
        <v>234.28709198813053</v>
      </c>
    </row>
    <row r="143" spans="1:8" s="6" customFormat="1" ht="35.25" customHeight="1" hidden="1" thickBot="1">
      <c r="A143" s="315" t="s">
        <v>121</v>
      </c>
      <c r="B143" s="358" t="s">
        <v>123</v>
      </c>
      <c r="C143" s="331"/>
      <c r="D143" s="62"/>
      <c r="E143" s="98" t="e">
        <f t="shared" si="18"/>
        <v>#DIV/0!</v>
      </c>
      <c r="F143" s="98">
        <f t="shared" si="19"/>
        <v>0</v>
      </c>
      <c r="G143" s="62"/>
      <c r="H143" s="156" t="e">
        <f t="shared" si="20"/>
        <v>#DIV/0!</v>
      </c>
    </row>
    <row r="144" spans="1:8" s="6" customFormat="1" ht="35.25" customHeight="1" hidden="1" thickBot="1">
      <c r="A144" s="315" t="s">
        <v>138</v>
      </c>
      <c r="B144" s="358" t="s">
        <v>139</v>
      </c>
      <c r="C144" s="331"/>
      <c r="D144" s="62"/>
      <c r="E144" s="98" t="e">
        <f t="shared" si="18"/>
        <v>#DIV/0!</v>
      </c>
      <c r="F144" s="98">
        <f t="shared" si="19"/>
        <v>0</v>
      </c>
      <c r="G144" s="62"/>
      <c r="H144" s="156" t="e">
        <f t="shared" si="20"/>
        <v>#DIV/0!</v>
      </c>
    </row>
    <row r="145" spans="1:8" s="6" customFormat="1" ht="45.75" customHeight="1" thickBot="1">
      <c r="A145" s="315" t="s">
        <v>379</v>
      </c>
      <c r="B145" s="358" t="s">
        <v>380</v>
      </c>
      <c r="C145" s="331">
        <v>26.802</v>
      </c>
      <c r="D145" s="62">
        <v>26.802</v>
      </c>
      <c r="E145" s="98">
        <f t="shared" si="18"/>
        <v>100</v>
      </c>
      <c r="F145" s="98">
        <f t="shared" si="19"/>
        <v>0</v>
      </c>
      <c r="G145" s="62"/>
      <c r="H145" s="156" t="e">
        <f t="shared" si="20"/>
        <v>#DIV/0!</v>
      </c>
    </row>
    <row r="146" spans="1:8" s="6" customFormat="1" ht="63" customHeight="1" hidden="1" thickBot="1">
      <c r="A146" s="323" t="s">
        <v>75</v>
      </c>
      <c r="B146" s="360" t="s">
        <v>51</v>
      </c>
      <c r="C146" s="339"/>
      <c r="D146" s="13"/>
      <c r="E146" s="54" t="e">
        <f t="shared" si="18"/>
        <v>#DIV/0!</v>
      </c>
      <c r="F146" s="57">
        <f t="shared" si="19"/>
        <v>0</v>
      </c>
      <c r="G146" s="13"/>
      <c r="H146" s="155" t="e">
        <f t="shared" si="20"/>
        <v>#DIV/0!</v>
      </c>
    </row>
    <row r="147" spans="1:8" s="6" customFormat="1" ht="47.25" customHeight="1" hidden="1" thickBot="1">
      <c r="A147" s="323" t="s">
        <v>75</v>
      </c>
      <c r="B147" s="360" t="s">
        <v>51</v>
      </c>
      <c r="C147" s="339"/>
      <c r="D147" s="13"/>
      <c r="E147" s="54" t="e">
        <f t="shared" si="18"/>
        <v>#DIV/0!</v>
      </c>
      <c r="F147" s="57">
        <f t="shared" si="19"/>
        <v>0</v>
      </c>
      <c r="G147" s="13"/>
      <c r="H147" s="155" t="e">
        <f t="shared" si="20"/>
        <v>#DIV/0!</v>
      </c>
    </row>
    <row r="148" spans="1:8" s="6" customFormat="1" ht="21" customHeight="1" thickBot="1">
      <c r="A148" s="313" t="s">
        <v>326</v>
      </c>
      <c r="B148" s="361" t="s">
        <v>327</v>
      </c>
      <c r="C148" s="181">
        <f>C149</f>
        <v>50.022</v>
      </c>
      <c r="D148" s="168">
        <f>D149</f>
        <v>30.382</v>
      </c>
      <c r="E148" s="16">
        <f t="shared" si="18"/>
        <v>60.73727559873656</v>
      </c>
      <c r="F148" s="16">
        <f t="shared" si="19"/>
        <v>-19.639999999999997</v>
      </c>
      <c r="G148" s="168">
        <f>G149</f>
        <v>73.8</v>
      </c>
      <c r="H148" s="154">
        <f t="shared" si="20"/>
        <v>41.1680216802168</v>
      </c>
    </row>
    <row r="149" spans="1:8" s="6" customFormat="1" ht="18.75" customHeight="1" thickBot="1">
      <c r="A149" s="421">
        <v>9770</v>
      </c>
      <c r="B149" s="422" t="s">
        <v>407</v>
      </c>
      <c r="C149" s="396">
        <v>50.022</v>
      </c>
      <c r="D149" s="414">
        <v>30.382</v>
      </c>
      <c r="E149" s="302">
        <f t="shared" si="18"/>
        <v>60.73727559873656</v>
      </c>
      <c r="F149" s="303">
        <f t="shared" si="19"/>
        <v>-19.639999999999997</v>
      </c>
      <c r="G149" s="414">
        <v>73.8</v>
      </c>
      <c r="H149" s="304">
        <f t="shared" si="20"/>
        <v>41.1680216802168</v>
      </c>
    </row>
    <row r="150" spans="1:8" s="6" customFormat="1" ht="16.5" hidden="1" thickBot="1">
      <c r="A150" s="325" t="s">
        <v>248</v>
      </c>
      <c r="B150" s="362" t="s">
        <v>52</v>
      </c>
      <c r="C150" s="340"/>
      <c r="D150" s="168"/>
      <c r="E150" s="16" t="e">
        <f t="shared" si="18"/>
        <v>#DIV/0!</v>
      </c>
      <c r="F150" s="16">
        <f t="shared" si="19"/>
        <v>0</v>
      </c>
      <c r="G150" s="168"/>
      <c r="H150" s="154" t="e">
        <f t="shared" si="20"/>
        <v>#DIV/0!</v>
      </c>
    </row>
    <row r="151" spans="1:8" s="6" customFormat="1" ht="63.75" hidden="1" thickBot="1">
      <c r="A151" s="325" t="s">
        <v>41</v>
      </c>
      <c r="B151" s="362" t="s">
        <v>104</v>
      </c>
      <c r="C151" s="340"/>
      <c r="D151" s="168"/>
      <c r="E151" s="16" t="e">
        <f t="shared" si="18"/>
        <v>#DIV/0!</v>
      </c>
      <c r="F151" s="16">
        <f t="shared" si="19"/>
        <v>0</v>
      </c>
      <c r="G151" s="168"/>
      <c r="H151" s="154" t="e">
        <f t="shared" si="20"/>
        <v>#DIV/0!</v>
      </c>
    </row>
    <row r="152" spans="1:9" s="7" customFormat="1" ht="36" customHeight="1" thickBot="1">
      <c r="A152" s="326"/>
      <c r="B152" s="365" t="s">
        <v>62</v>
      </c>
      <c r="C152" s="341">
        <f>C75+C80</f>
        <v>246517.60999999996</v>
      </c>
      <c r="D152" s="341">
        <f>D75+D80</f>
        <v>162838.31900000005</v>
      </c>
      <c r="E152" s="96">
        <f t="shared" si="18"/>
        <v>66.05545096758</v>
      </c>
      <c r="F152" s="96">
        <f t="shared" si="19"/>
        <v>-83679.29099999991</v>
      </c>
      <c r="G152" s="152">
        <f>G75+G80</f>
        <v>69315.709</v>
      </c>
      <c r="H152" s="157">
        <f t="shared" si="20"/>
        <v>234.92267676292548</v>
      </c>
      <c r="I152" s="55"/>
    </row>
    <row r="153" spans="1:9" s="7" customFormat="1" ht="61.5" customHeight="1" thickBot="1">
      <c r="A153" s="363" t="s">
        <v>345</v>
      </c>
      <c r="B153" s="166" t="s">
        <v>386</v>
      </c>
      <c r="C153" s="364"/>
      <c r="D153" s="165"/>
      <c r="E153" s="54" t="e">
        <f>D153/C153*100</f>
        <v>#DIV/0!</v>
      </c>
      <c r="F153" s="57">
        <f t="shared" si="19"/>
        <v>0</v>
      </c>
      <c r="G153" s="165"/>
      <c r="H153" s="155" t="e">
        <f>D153/G153*100</f>
        <v>#DIV/0!</v>
      </c>
      <c r="I153" s="55"/>
    </row>
    <row r="154" spans="1:9" s="7" customFormat="1" ht="59.25" customHeight="1" thickBot="1">
      <c r="A154" s="363" t="s">
        <v>385</v>
      </c>
      <c r="B154" s="406" t="s">
        <v>387</v>
      </c>
      <c r="C154" s="165">
        <v>546.726</v>
      </c>
      <c r="D154" s="165">
        <v>546.713</v>
      </c>
      <c r="E154" s="54">
        <f>D154/C154*100</f>
        <v>99.9976222092968</v>
      </c>
      <c r="F154" s="57">
        <f t="shared" si="19"/>
        <v>-0.013000000000033651</v>
      </c>
      <c r="G154" s="165">
        <v>425.6</v>
      </c>
      <c r="H154" s="155">
        <f>D154/G154*100</f>
        <v>128.45700187969925</v>
      </c>
      <c r="I154" s="55"/>
    </row>
    <row r="155" spans="1:8" ht="60" customHeight="1">
      <c r="A155" s="56" t="s">
        <v>346</v>
      </c>
      <c r="B155" s="406" t="s">
        <v>388</v>
      </c>
      <c r="C155" s="138">
        <v>-579.53</v>
      </c>
      <c r="D155" s="23">
        <v>-91.076</v>
      </c>
      <c r="E155" s="54">
        <f>D155/C155*100</f>
        <v>15.715493589632977</v>
      </c>
      <c r="F155" s="57">
        <f t="shared" si="19"/>
        <v>488.45399999999995</v>
      </c>
      <c r="G155" s="23">
        <v>-168.3</v>
      </c>
      <c r="H155" s="155">
        <f>D155/G155*100</f>
        <v>54.11527035056446</v>
      </c>
    </row>
    <row r="156" spans="1:8" ht="62.25" customHeight="1" hidden="1" thickBot="1">
      <c r="A156" s="13">
        <v>250909</v>
      </c>
      <c r="B156" s="119" t="s">
        <v>122</v>
      </c>
      <c r="C156" s="139"/>
      <c r="D156" s="140"/>
      <c r="E156" s="141" t="e">
        <f>D156/C156*100</f>
        <v>#DIV/0!</v>
      </c>
      <c r="F156" s="141">
        <f t="shared" si="19"/>
        <v>0</v>
      </c>
      <c r="G156" s="140"/>
      <c r="H156" s="155" t="e">
        <f>D156/G156*100</f>
        <v>#DIV/0!</v>
      </c>
    </row>
    <row r="157" spans="2:7" ht="15.75">
      <c r="B157" s="175"/>
      <c r="C157" s="61"/>
      <c r="D157" s="61"/>
      <c r="E157" s="25"/>
      <c r="F157" s="24"/>
      <c r="G157" s="61"/>
    </row>
    <row r="158" spans="2:7" ht="15.75" customHeight="1" hidden="1">
      <c r="B158" s="175" t="s">
        <v>120</v>
      </c>
      <c r="C158" s="14"/>
      <c r="D158" s="14"/>
      <c r="E158" s="25"/>
      <c r="G158" s="14"/>
    </row>
    <row r="159" ht="14.25">
      <c r="E159" s="12"/>
    </row>
    <row r="160" spans="2:7" ht="15">
      <c r="B160" s="177" t="s">
        <v>427</v>
      </c>
      <c r="C160" s="71"/>
      <c r="D160" s="71"/>
      <c r="E160" s="72"/>
      <c r="F160" t="s">
        <v>428</v>
      </c>
      <c r="G160" s="71"/>
    </row>
    <row r="164" ht="15.75">
      <c r="E164" s="11"/>
    </row>
  </sheetData>
  <sheetProtection/>
  <printOptions/>
  <pageMargins left="0.8" right="0.19" top="0.3937007874015748" bottom="0.61" header="0.3937007874015748" footer="0.5118110236220472"/>
  <pageSetup fitToHeight="6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I1">
      <selection activeCell="M3" sqref="M3"/>
    </sheetView>
  </sheetViews>
  <sheetFormatPr defaultColWidth="9.125" defaultRowHeight="12.75"/>
  <cols>
    <col min="1" max="1" width="9.50390625" style="1" hidden="1" customWidth="1"/>
    <col min="2" max="2" width="63.875" style="188" hidden="1" customWidth="1"/>
    <col min="3" max="3" width="13.375" style="1" hidden="1" customWidth="1"/>
    <col min="4" max="4" width="12.875" style="1" hidden="1" customWidth="1"/>
    <col min="5" max="6" width="11.00390625" style="1" hidden="1" customWidth="1"/>
    <col min="7" max="7" width="13.125" style="1" hidden="1" customWidth="1"/>
    <col min="8" max="8" width="9.375" style="1" hidden="1" customWidth="1"/>
    <col min="9" max="16384" width="9.125" style="1" customWidth="1"/>
  </cols>
  <sheetData>
    <row r="1" spans="1:8" ht="99.75" customHeight="1" thickBot="1">
      <c r="A1" s="38" t="s">
        <v>165</v>
      </c>
      <c r="B1" s="263" t="s">
        <v>164</v>
      </c>
      <c r="C1" s="158" t="s">
        <v>220</v>
      </c>
      <c r="D1" s="159" t="s">
        <v>219</v>
      </c>
      <c r="E1" s="159" t="s">
        <v>162</v>
      </c>
      <c r="F1" s="159" t="s">
        <v>106</v>
      </c>
      <c r="G1" s="160" t="s">
        <v>152</v>
      </c>
      <c r="H1" s="161" t="s">
        <v>163</v>
      </c>
    </row>
    <row r="2" spans="1:8" ht="16.5" thickBot="1">
      <c r="A2" s="39">
        <v>1</v>
      </c>
      <c r="B2" s="36">
        <v>2</v>
      </c>
      <c r="C2" s="277">
        <v>3</v>
      </c>
      <c r="D2" s="278">
        <v>4</v>
      </c>
      <c r="E2" s="279">
        <v>5</v>
      </c>
      <c r="F2" s="280">
        <v>6</v>
      </c>
      <c r="G2" s="281">
        <v>7</v>
      </c>
      <c r="H2" s="218"/>
    </row>
    <row r="3" spans="1:8" ht="55.5" customHeight="1" thickBot="1">
      <c r="A3"/>
      <c r="B3" s="274" t="s">
        <v>0</v>
      </c>
      <c r="C3" s="216"/>
      <c r="D3" s="217"/>
      <c r="E3" s="285"/>
      <c r="F3" s="285"/>
      <c r="G3" s="262"/>
      <c r="H3" s="286"/>
    </row>
    <row r="4" spans="1:8" ht="19.5" customHeight="1">
      <c r="A4" s="214"/>
      <c r="B4" s="275" t="s">
        <v>178</v>
      </c>
      <c r="C4" s="219">
        <v>3340.9</v>
      </c>
      <c r="D4" s="220">
        <v>13338.1</v>
      </c>
      <c r="E4" s="191">
        <f>D4/C4*100</f>
        <v>399.2367326169595</v>
      </c>
      <c r="F4" s="192">
        <f>D4-C4</f>
        <v>9997.2</v>
      </c>
      <c r="G4" s="294">
        <v>-14226.3</v>
      </c>
      <c r="H4" s="287">
        <f>D4/G4*100</f>
        <v>-93.75663384014116</v>
      </c>
    </row>
    <row r="5" spans="1:8" ht="19.5" customHeight="1" thickBot="1">
      <c r="A5" s="215"/>
      <c r="B5" s="275" t="s">
        <v>179</v>
      </c>
      <c r="C5" s="221"/>
      <c r="D5" s="220">
        <v>14293.9</v>
      </c>
      <c r="E5" s="191" t="e">
        <f>D5/C5*100</f>
        <v>#DIV/0!</v>
      </c>
      <c r="F5" s="192">
        <f>D5-C5</f>
        <v>14293.9</v>
      </c>
      <c r="G5" s="294">
        <v>-13812.2</v>
      </c>
      <c r="H5" s="287">
        <f>D5/G5*100</f>
        <v>-103.48749656101126</v>
      </c>
    </row>
    <row r="6" spans="1:8" ht="21" customHeight="1">
      <c r="A6" s="208" t="s">
        <v>166</v>
      </c>
      <c r="B6" s="209" t="s">
        <v>181</v>
      </c>
      <c r="C6" s="210">
        <v>-3340.9</v>
      </c>
      <c r="D6" s="70">
        <v>-13338.1</v>
      </c>
      <c r="E6" s="191">
        <f aca="true" t="shared" si="0" ref="E6:E33">D6/C6*100</f>
        <v>399.2367326169595</v>
      </c>
      <c r="F6" s="192">
        <f aca="true" t="shared" si="1" ref="F6:F33">D6-C6</f>
        <v>-9997.2</v>
      </c>
      <c r="G6" s="70">
        <v>14226.3</v>
      </c>
      <c r="H6" s="287">
        <f>D6/G6*100</f>
        <v>-93.75663384014116</v>
      </c>
    </row>
    <row r="7" spans="1:8" ht="15.75" hidden="1">
      <c r="A7" s="208" t="s">
        <v>180</v>
      </c>
      <c r="B7" s="209" t="s">
        <v>167</v>
      </c>
      <c r="C7" s="136"/>
      <c r="D7" s="70"/>
      <c r="E7" s="191" t="e">
        <f t="shared" si="0"/>
        <v>#DIV/0!</v>
      </c>
      <c r="F7" s="192">
        <f t="shared" si="1"/>
        <v>0</v>
      </c>
      <c r="G7" s="70"/>
      <c r="H7" s="193"/>
    </row>
    <row r="8" spans="1:8" ht="19.5" customHeight="1">
      <c r="A8" s="208" t="s">
        <v>166</v>
      </c>
      <c r="B8" s="209" t="s">
        <v>182</v>
      </c>
      <c r="C8" s="136"/>
      <c r="D8" s="70">
        <v>-14293.9</v>
      </c>
      <c r="E8" s="191" t="e">
        <f>D8/C8*100</f>
        <v>#DIV/0!</v>
      </c>
      <c r="F8" s="192">
        <f>D8-C8</f>
        <v>-14293.9</v>
      </c>
      <c r="G8" s="70">
        <v>13812.2</v>
      </c>
      <c r="H8" s="287">
        <f>D8/G8*100</f>
        <v>-103.48749656101126</v>
      </c>
    </row>
    <row r="9" spans="1:8" ht="19.5" customHeight="1">
      <c r="A9" s="208" t="s">
        <v>212</v>
      </c>
      <c r="B9" s="209" t="s">
        <v>214</v>
      </c>
      <c r="C9" s="136"/>
      <c r="D9" s="70"/>
      <c r="E9" s="191"/>
      <c r="F9" s="192"/>
      <c r="G9" s="70">
        <v>6070.8</v>
      </c>
      <c r="H9" s="287">
        <f>D9/G9*100</f>
        <v>0</v>
      </c>
    </row>
    <row r="10" spans="1:8" ht="32.25" thickBot="1">
      <c r="A10" s="265" t="s">
        <v>213</v>
      </c>
      <c r="B10" s="266" t="s">
        <v>215</v>
      </c>
      <c r="C10" s="136"/>
      <c r="D10" s="70"/>
      <c r="E10" s="256"/>
      <c r="F10" s="257"/>
      <c r="G10" s="200">
        <v>6070.8</v>
      </c>
      <c r="H10" s="272">
        <f>D10/G10*100</f>
        <v>0</v>
      </c>
    </row>
    <row r="11" spans="1:8" ht="30.75" customHeight="1">
      <c r="A11" s="194" t="s">
        <v>168</v>
      </c>
      <c r="B11" s="190" t="s">
        <v>183</v>
      </c>
      <c r="C11" s="136">
        <v>-3340.9</v>
      </c>
      <c r="D11" s="70">
        <v>-13338.1</v>
      </c>
      <c r="E11" s="191">
        <f t="shared" si="0"/>
        <v>399.2367326169595</v>
      </c>
      <c r="F11" s="192">
        <f t="shared" si="1"/>
        <v>-9997.2</v>
      </c>
      <c r="G11" s="70">
        <v>8155.5</v>
      </c>
      <c r="H11" s="155">
        <f aca="true" t="shared" si="2" ref="H11:H92">D11/G11*100</f>
        <v>-163.54729936852434</v>
      </c>
    </row>
    <row r="12" spans="1:8" ht="33" customHeight="1" thickBot="1">
      <c r="A12" s="194" t="s">
        <v>168</v>
      </c>
      <c r="B12" s="190" t="s">
        <v>184</v>
      </c>
      <c r="C12" s="136"/>
      <c r="D12" s="70">
        <v>-14293.9</v>
      </c>
      <c r="E12" s="211" t="e">
        <f>D12/C12*100</f>
        <v>#DIV/0!</v>
      </c>
      <c r="F12" s="212">
        <f>D12-C12</f>
        <v>-14293.9</v>
      </c>
      <c r="G12" s="70">
        <v>7741.4</v>
      </c>
      <c r="H12" s="213">
        <f>D12/G12*100</f>
        <v>-184.6423127599659</v>
      </c>
    </row>
    <row r="13" spans="1:8" ht="18" customHeight="1" thickBot="1">
      <c r="A13" s="195" t="s">
        <v>169</v>
      </c>
      <c r="B13" s="196" t="s">
        <v>170</v>
      </c>
      <c r="C13" s="199">
        <v>99</v>
      </c>
      <c r="D13" s="200">
        <v>2176.3</v>
      </c>
      <c r="E13" s="253">
        <f t="shared" si="0"/>
        <v>2198.282828282828</v>
      </c>
      <c r="F13" s="254">
        <f t="shared" si="1"/>
        <v>2077.3</v>
      </c>
      <c r="G13" s="255">
        <v>12569.3</v>
      </c>
      <c r="H13" s="156">
        <f t="shared" si="2"/>
        <v>17.314408916964354</v>
      </c>
    </row>
    <row r="14" spans="1:8" ht="19.5" customHeight="1">
      <c r="A14" s="197" t="s">
        <v>171</v>
      </c>
      <c r="B14" s="198" t="s">
        <v>172</v>
      </c>
      <c r="C14" s="201"/>
      <c r="D14" s="202">
        <v>15321.4</v>
      </c>
      <c r="E14" s="225" t="e">
        <f t="shared" si="0"/>
        <v>#DIV/0!</v>
      </c>
      <c r="F14" s="87">
        <f t="shared" si="1"/>
        <v>15321.4</v>
      </c>
      <c r="G14" s="222">
        <v>2176.3</v>
      </c>
      <c r="H14" s="156">
        <f t="shared" si="2"/>
        <v>704.0113954877544</v>
      </c>
    </row>
    <row r="15" spans="1:8" ht="19.5" customHeight="1">
      <c r="A15" s="223">
        <v>208300</v>
      </c>
      <c r="B15" s="276" t="s">
        <v>185</v>
      </c>
      <c r="C15" s="222"/>
      <c r="D15" s="224">
        <v>-955.8</v>
      </c>
      <c r="E15" s="256" t="e">
        <f aca="true" t="shared" si="3" ref="E15:E21">D15/C15*100</f>
        <v>#DIV/0!</v>
      </c>
      <c r="F15" s="257">
        <f aca="true" t="shared" si="4" ref="F15:F21">D15-C15</f>
        <v>-955.8</v>
      </c>
      <c r="G15" s="202">
        <v>-414</v>
      </c>
      <c r="H15" s="272">
        <f t="shared" si="2"/>
        <v>230.86956521739128</v>
      </c>
    </row>
    <row r="16" spans="1:8" ht="19.5" customHeight="1">
      <c r="A16" s="197" t="s">
        <v>186</v>
      </c>
      <c r="B16" s="276" t="s">
        <v>185</v>
      </c>
      <c r="C16" s="222"/>
      <c r="D16" s="224">
        <v>-955.8</v>
      </c>
      <c r="E16" s="256" t="e">
        <f t="shared" si="3"/>
        <v>#DIV/0!</v>
      </c>
      <c r="F16" s="257">
        <f t="shared" si="4"/>
        <v>-955.8</v>
      </c>
      <c r="G16" s="202">
        <v>-414</v>
      </c>
      <c r="H16" s="272">
        <f t="shared" si="2"/>
        <v>230.86956521739128</v>
      </c>
    </row>
    <row r="17" spans="1:8" ht="31.5" customHeight="1">
      <c r="A17" s="30" t="s">
        <v>173</v>
      </c>
      <c r="B17" s="198" t="s">
        <v>174</v>
      </c>
      <c r="C17" s="222">
        <v>-3439.9</v>
      </c>
      <c r="D17" s="224">
        <v>-193</v>
      </c>
      <c r="E17" s="256">
        <f t="shared" si="3"/>
        <v>5.61062821593651</v>
      </c>
      <c r="F17" s="257">
        <f t="shared" si="4"/>
        <v>3246.9</v>
      </c>
      <c r="G17" s="224">
        <v>-2237.6</v>
      </c>
      <c r="H17" s="272">
        <f t="shared" si="2"/>
        <v>8.625312835180551</v>
      </c>
    </row>
    <row r="18" spans="1:8" ht="33" customHeight="1" thickBot="1">
      <c r="A18" s="203" t="s">
        <v>175</v>
      </c>
      <c r="B18" s="204" t="s">
        <v>187</v>
      </c>
      <c r="C18" s="205">
        <v>-3340.9</v>
      </c>
      <c r="D18" s="206">
        <v>-13338.1</v>
      </c>
      <c r="E18" s="211">
        <f t="shared" si="3"/>
        <v>399.2367326169595</v>
      </c>
      <c r="F18" s="212">
        <f t="shared" si="4"/>
        <v>-9997.2</v>
      </c>
      <c r="G18" s="90">
        <v>14226.3</v>
      </c>
      <c r="H18" s="213">
        <f t="shared" si="2"/>
        <v>-93.75663384014116</v>
      </c>
    </row>
    <row r="19" spans="1:8" ht="31.5" customHeight="1" thickBot="1">
      <c r="A19" s="203" t="s">
        <v>188</v>
      </c>
      <c r="B19" s="264" t="s">
        <v>189</v>
      </c>
      <c r="C19" s="205"/>
      <c r="D19" s="206">
        <v>-14293.9</v>
      </c>
      <c r="E19" s="211" t="e">
        <f t="shared" si="3"/>
        <v>#DIV/0!</v>
      </c>
      <c r="F19" s="212">
        <f t="shared" si="4"/>
        <v>-14293.9</v>
      </c>
      <c r="G19" s="206">
        <v>13812.2</v>
      </c>
      <c r="H19" s="213">
        <f t="shared" si="2"/>
        <v>-103.48749656101126</v>
      </c>
    </row>
    <row r="20" spans="1:8" ht="24" customHeight="1" thickBot="1">
      <c r="A20" s="189" t="s">
        <v>176</v>
      </c>
      <c r="B20" s="190" t="s">
        <v>190</v>
      </c>
      <c r="C20" s="136">
        <v>-3340.9</v>
      </c>
      <c r="D20" s="70">
        <v>-13338.1</v>
      </c>
      <c r="E20" s="211">
        <f t="shared" si="3"/>
        <v>399.2367326169595</v>
      </c>
      <c r="F20" s="212">
        <f t="shared" si="4"/>
        <v>-9997.2</v>
      </c>
      <c r="G20" s="70">
        <v>14226.3</v>
      </c>
      <c r="H20" s="155">
        <f t="shared" si="2"/>
        <v>-93.75663384014116</v>
      </c>
    </row>
    <row r="21" spans="1:8" ht="22.5" customHeight="1" thickBot="1">
      <c r="A21" s="189" t="s">
        <v>176</v>
      </c>
      <c r="B21" s="190" t="s">
        <v>191</v>
      </c>
      <c r="C21" s="136"/>
      <c r="D21" s="70">
        <v>-14293.9</v>
      </c>
      <c r="E21" s="211" t="e">
        <f t="shared" si="3"/>
        <v>#DIV/0!</v>
      </c>
      <c r="F21" s="212">
        <f t="shared" si="4"/>
        <v>-14293.9</v>
      </c>
      <c r="G21" s="70">
        <v>13812.2</v>
      </c>
      <c r="H21" s="213">
        <f>D21/G21*100</f>
        <v>-103.48749656101126</v>
      </c>
    </row>
    <row r="22" spans="1:8" ht="21" customHeight="1" thickBot="1">
      <c r="A22" s="207" t="s">
        <v>177</v>
      </c>
      <c r="B22" s="204" t="s">
        <v>192</v>
      </c>
      <c r="C22" s="205">
        <v>-3340.9</v>
      </c>
      <c r="D22" s="206">
        <v>-13338.1</v>
      </c>
      <c r="E22" s="99">
        <f t="shared" si="0"/>
        <v>399.2367326169595</v>
      </c>
      <c r="F22" s="236">
        <f t="shared" si="1"/>
        <v>-9997.2</v>
      </c>
      <c r="G22" s="206">
        <v>8155.5</v>
      </c>
      <c r="H22" s="155">
        <f t="shared" si="2"/>
        <v>-163.54729936852434</v>
      </c>
    </row>
    <row r="23" spans="1:8" ht="20.25" customHeight="1" thickBot="1">
      <c r="A23" s="207" t="s">
        <v>177</v>
      </c>
      <c r="B23" s="204" t="s">
        <v>193</v>
      </c>
      <c r="C23" s="205"/>
      <c r="D23" s="251">
        <v>-14293.9</v>
      </c>
      <c r="E23" s="99" t="e">
        <f t="shared" si="0"/>
        <v>#DIV/0!</v>
      </c>
      <c r="F23" s="236">
        <f t="shared" si="1"/>
        <v>-14293.9</v>
      </c>
      <c r="G23" s="251">
        <v>7741.4</v>
      </c>
      <c r="H23" s="155">
        <f t="shared" si="2"/>
        <v>-184.6423127599659</v>
      </c>
    </row>
    <row r="24" spans="1:8" ht="19.5" customHeight="1" thickBot="1">
      <c r="A24" s="227" t="s">
        <v>194</v>
      </c>
      <c r="B24" s="196" t="s">
        <v>170</v>
      </c>
      <c r="C24" s="222">
        <v>99</v>
      </c>
      <c r="D24" s="234">
        <v>2176.3</v>
      </c>
      <c r="E24" s="225">
        <f t="shared" si="0"/>
        <v>2198.282828282828</v>
      </c>
      <c r="F24" s="233">
        <f t="shared" si="1"/>
        <v>2077.3</v>
      </c>
      <c r="G24" s="234">
        <v>12569.3</v>
      </c>
      <c r="H24" s="156">
        <f t="shared" si="2"/>
        <v>17.314408916964354</v>
      </c>
    </row>
    <row r="25" spans="1:8" ht="18.75" customHeight="1" thickBot="1">
      <c r="A25" s="228" t="s">
        <v>195</v>
      </c>
      <c r="B25" s="198" t="s">
        <v>172</v>
      </c>
      <c r="C25" s="222"/>
      <c r="D25" s="224">
        <v>15321.4</v>
      </c>
      <c r="E25" s="225" t="e">
        <f t="shared" si="0"/>
        <v>#DIV/0!</v>
      </c>
      <c r="F25" s="233">
        <f t="shared" si="1"/>
        <v>15321.4</v>
      </c>
      <c r="G25" s="224">
        <v>2176.3</v>
      </c>
      <c r="H25" s="156">
        <f t="shared" si="2"/>
        <v>704.0113954877544</v>
      </c>
    </row>
    <row r="26" spans="1:8" ht="20.25" customHeight="1" thickBot="1">
      <c r="A26" s="229" t="s">
        <v>196</v>
      </c>
      <c r="B26" s="198" t="s">
        <v>185</v>
      </c>
      <c r="C26" s="235"/>
      <c r="D26" s="224">
        <v>-955.8</v>
      </c>
      <c r="E26" s="225" t="e">
        <f t="shared" si="0"/>
        <v>#DIV/0!</v>
      </c>
      <c r="F26" s="233">
        <f t="shared" si="1"/>
        <v>-955.8</v>
      </c>
      <c r="G26" s="224">
        <v>-414</v>
      </c>
      <c r="H26" s="156">
        <f t="shared" si="2"/>
        <v>230.86956521739128</v>
      </c>
    </row>
    <row r="27" spans="1:8" ht="20.25" customHeight="1" thickBot="1">
      <c r="A27" s="230" t="s">
        <v>210</v>
      </c>
      <c r="B27" s="198" t="s">
        <v>185</v>
      </c>
      <c r="C27" s="235"/>
      <c r="D27" s="224">
        <v>-955.8</v>
      </c>
      <c r="E27" s="225" t="e">
        <f t="shared" si="0"/>
        <v>#DIV/0!</v>
      </c>
      <c r="F27" s="233">
        <f t="shared" si="1"/>
        <v>-955.8</v>
      </c>
      <c r="G27" s="224">
        <v>-414</v>
      </c>
      <c r="H27" s="156">
        <f t="shared" si="2"/>
        <v>230.86956521739128</v>
      </c>
    </row>
    <row r="28" spans="1:8" ht="18" customHeight="1" hidden="1">
      <c r="A28" s="41"/>
      <c r="B28" s="106"/>
      <c r="C28" s="222"/>
      <c r="D28" s="224"/>
      <c r="E28" s="225" t="e">
        <f t="shared" si="0"/>
        <v>#DIV/0!</v>
      </c>
      <c r="F28" s="233">
        <f t="shared" si="1"/>
        <v>0</v>
      </c>
      <c r="G28" s="224"/>
      <c r="H28" s="156" t="e">
        <f t="shared" si="2"/>
        <v>#DIV/0!</v>
      </c>
    </row>
    <row r="29" spans="1:8" ht="33.75" customHeight="1" thickBot="1">
      <c r="A29" s="231" t="s">
        <v>197</v>
      </c>
      <c r="B29" s="198" t="s">
        <v>174</v>
      </c>
      <c r="C29" s="222">
        <v>-3439.9</v>
      </c>
      <c r="D29" s="224">
        <v>-193</v>
      </c>
      <c r="E29" s="225">
        <f t="shared" si="0"/>
        <v>5.61062821593651</v>
      </c>
      <c r="F29" s="233">
        <f t="shared" si="1"/>
        <v>3246.9</v>
      </c>
      <c r="G29" s="234">
        <v>-2237.6</v>
      </c>
      <c r="H29" s="156">
        <f t="shared" si="2"/>
        <v>8.625312835180551</v>
      </c>
    </row>
    <row r="30" spans="1:8" ht="38.25" customHeight="1" thickBot="1">
      <c r="A30" s="58" t="s">
        <v>216</v>
      </c>
      <c r="B30" s="267" t="s">
        <v>215</v>
      </c>
      <c r="C30" s="205"/>
      <c r="D30" s="251"/>
      <c r="E30" s="99" t="e">
        <f t="shared" si="0"/>
        <v>#DIV/0!</v>
      </c>
      <c r="F30" s="236">
        <f t="shared" si="1"/>
        <v>0</v>
      </c>
      <c r="G30" s="251">
        <v>6070.8</v>
      </c>
      <c r="H30" s="155">
        <f t="shared" si="2"/>
        <v>0</v>
      </c>
    </row>
    <row r="31" spans="1:8" ht="48.75" customHeight="1" hidden="1" thickBot="1">
      <c r="A31" s="231"/>
      <c r="B31" s="106"/>
      <c r="C31" s="222"/>
      <c r="D31" s="224"/>
      <c r="E31" s="225" t="e">
        <f t="shared" si="0"/>
        <v>#DIV/0!</v>
      </c>
      <c r="F31" s="233">
        <f t="shared" si="1"/>
        <v>0</v>
      </c>
      <c r="G31" s="224"/>
      <c r="H31" s="156" t="e">
        <f t="shared" si="2"/>
        <v>#DIV/0!</v>
      </c>
    </row>
    <row r="32" spans="1:8" ht="16.5" hidden="1" thickBot="1">
      <c r="A32" s="231"/>
      <c r="B32" s="106"/>
      <c r="C32" s="222"/>
      <c r="D32" s="234"/>
      <c r="E32" s="225" t="e">
        <f t="shared" si="0"/>
        <v>#DIV/0!</v>
      </c>
      <c r="F32" s="233">
        <f t="shared" si="1"/>
        <v>0</v>
      </c>
      <c r="G32" s="234"/>
      <c r="H32" s="156" t="e">
        <f t="shared" si="2"/>
        <v>#DIV/0!</v>
      </c>
    </row>
    <row r="33" spans="1:8" ht="47.25" customHeight="1" thickBot="1">
      <c r="A33" s="58" t="s">
        <v>198</v>
      </c>
      <c r="B33" s="232" t="s">
        <v>200</v>
      </c>
      <c r="C33" s="205">
        <v>-3340.9</v>
      </c>
      <c r="D33" s="206">
        <v>-13338.1</v>
      </c>
      <c r="E33" s="99">
        <f t="shared" si="0"/>
        <v>399.2367326169595</v>
      </c>
      <c r="F33" s="236">
        <f t="shared" si="1"/>
        <v>-9997.2</v>
      </c>
      <c r="G33" s="206">
        <v>14226.3</v>
      </c>
      <c r="H33" s="155">
        <f t="shared" si="2"/>
        <v>-93.75663384014116</v>
      </c>
    </row>
    <row r="34" spans="1:8" ht="32.25" hidden="1" thickBot="1">
      <c r="A34" s="32"/>
      <c r="B34" s="226" t="s">
        <v>200</v>
      </c>
      <c r="C34" s="205"/>
      <c r="D34" s="206"/>
      <c r="E34" s="99"/>
      <c r="F34" s="236"/>
      <c r="G34" s="206"/>
      <c r="H34" s="155" t="e">
        <f t="shared" si="2"/>
        <v>#DIV/0!</v>
      </c>
    </row>
    <row r="35" spans="1:8" ht="51" customHeight="1" thickBot="1">
      <c r="A35" s="58" t="s">
        <v>199</v>
      </c>
      <c r="B35" s="232" t="s">
        <v>211</v>
      </c>
      <c r="C35" s="205"/>
      <c r="D35" s="206">
        <v>-14293.9</v>
      </c>
      <c r="E35" s="99" t="e">
        <f aca="true" t="shared" si="5" ref="E35:E68">D35/C35*100</f>
        <v>#DIV/0!</v>
      </c>
      <c r="F35" s="236">
        <f aca="true" t="shared" si="6" ref="F35:F46">D35-C35</f>
        <v>-14293.9</v>
      </c>
      <c r="G35" s="206">
        <v>13812.2</v>
      </c>
      <c r="H35" s="155">
        <f t="shared" si="2"/>
        <v>-103.48749656101126</v>
      </c>
    </row>
    <row r="36" spans="1:8" ht="16.5" hidden="1" thickBot="1">
      <c r="A36" s="32"/>
      <c r="B36" s="106"/>
      <c r="C36" s="222"/>
      <c r="D36" s="224"/>
      <c r="E36" s="225" t="e">
        <f t="shared" si="5"/>
        <v>#DIV/0!</v>
      </c>
      <c r="F36" s="233">
        <f t="shared" si="6"/>
        <v>0</v>
      </c>
      <c r="G36" s="19"/>
      <c r="H36" s="156" t="e">
        <f t="shared" si="2"/>
        <v>#DIV/0!</v>
      </c>
    </row>
    <row r="37" spans="1:8" ht="33.75" customHeight="1" thickBot="1">
      <c r="A37" s="32"/>
      <c r="B37" s="242" t="s">
        <v>201</v>
      </c>
      <c r="C37" s="222"/>
      <c r="D37" s="224"/>
      <c r="E37" s="225"/>
      <c r="F37" s="233"/>
      <c r="G37" s="19"/>
      <c r="H37" s="156"/>
    </row>
    <row r="38" spans="1:8" ht="18.75" customHeight="1" thickBot="1">
      <c r="A38" s="214"/>
      <c r="B38" s="275" t="s">
        <v>178</v>
      </c>
      <c r="C38" s="205">
        <v>-31969.3</v>
      </c>
      <c r="D38" s="206">
        <v>7644.5</v>
      </c>
      <c r="E38" s="99">
        <f t="shared" si="5"/>
        <v>-23.91200307795291</v>
      </c>
      <c r="F38" s="236">
        <f t="shared" si="6"/>
        <v>39613.8</v>
      </c>
      <c r="G38" s="206">
        <v>-5664.6</v>
      </c>
      <c r="H38" s="155">
        <f t="shared" si="2"/>
        <v>-134.9521590227024</v>
      </c>
    </row>
    <row r="39" spans="1:8" ht="16.5" customHeight="1" thickBot="1">
      <c r="A39" s="215"/>
      <c r="B39" s="275" t="s">
        <v>179</v>
      </c>
      <c r="C39" s="205"/>
      <c r="D39" s="206">
        <v>7394.5</v>
      </c>
      <c r="E39" s="99" t="e">
        <f t="shared" si="5"/>
        <v>#DIV/0!</v>
      </c>
      <c r="F39" s="260">
        <f t="shared" si="6"/>
        <v>7394.5</v>
      </c>
      <c r="G39" s="206">
        <v>-5403.6</v>
      </c>
      <c r="H39" s="155">
        <f t="shared" si="2"/>
        <v>-136.84395588126432</v>
      </c>
    </row>
    <row r="40" spans="1:8" ht="19.5" customHeight="1" thickBot="1">
      <c r="A40" s="208" t="s">
        <v>166</v>
      </c>
      <c r="B40" s="209" t="s">
        <v>181</v>
      </c>
      <c r="C40" s="205">
        <v>31969.3</v>
      </c>
      <c r="D40" s="206">
        <v>-7644.5</v>
      </c>
      <c r="E40" s="99">
        <f t="shared" si="5"/>
        <v>-23.91200307795291</v>
      </c>
      <c r="F40" s="236">
        <f t="shared" si="6"/>
        <v>-39613.8</v>
      </c>
      <c r="G40" s="206">
        <v>5664.6</v>
      </c>
      <c r="H40" s="155">
        <f t="shared" si="2"/>
        <v>-134.9521590227024</v>
      </c>
    </row>
    <row r="41" spans="1:8" ht="21.75" customHeight="1" hidden="1" thickBot="1">
      <c r="A41" s="208" t="s">
        <v>166</v>
      </c>
      <c r="B41" s="209" t="s">
        <v>167</v>
      </c>
      <c r="C41" s="205"/>
      <c r="D41" s="206"/>
      <c r="E41" s="99" t="e">
        <f t="shared" si="5"/>
        <v>#DIV/0!</v>
      </c>
      <c r="F41" s="236">
        <f t="shared" si="6"/>
        <v>0</v>
      </c>
      <c r="G41" s="206"/>
      <c r="H41" s="155" t="e">
        <f t="shared" si="2"/>
        <v>#DIV/0!</v>
      </c>
    </row>
    <row r="42" spans="1:8" ht="18.75" customHeight="1" thickBot="1">
      <c r="A42" s="208" t="s">
        <v>166</v>
      </c>
      <c r="B42" s="209" t="s">
        <v>182</v>
      </c>
      <c r="C42" s="238"/>
      <c r="D42" s="239">
        <v>-7394.5</v>
      </c>
      <c r="E42" s="240" t="e">
        <f t="shared" si="5"/>
        <v>#DIV/0!</v>
      </c>
      <c r="F42" s="241">
        <f t="shared" si="6"/>
        <v>-7394.5</v>
      </c>
      <c r="G42" s="239">
        <v>5403.6</v>
      </c>
      <c r="H42" s="155">
        <f t="shared" si="2"/>
        <v>-136.84395588126432</v>
      </c>
    </row>
    <row r="43" spans="1:8" ht="32.25" customHeight="1" thickBot="1">
      <c r="A43" s="194" t="s">
        <v>202</v>
      </c>
      <c r="B43" s="190" t="s">
        <v>203</v>
      </c>
      <c r="C43" s="237"/>
      <c r="D43" s="239">
        <v>36.9</v>
      </c>
      <c r="E43" s="240" t="e">
        <f t="shared" si="5"/>
        <v>#DIV/0!</v>
      </c>
      <c r="F43" s="240">
        <f t="shared" si="6"/>
        <v>36.9</v>
      </c>
      <c r="G43" s="239">
        <v>-379.3</v>
      </c>
      <c r="H43" s="155">
        <f t="shared" si="2"/>
        <v>-9.72844713946744</v>
      </c>
    </row>
    <row r="44" spans="1:8" ht="33.75" customHeight="1" thickBot="1">
      <c r="A44" s="194" t="s">
        <v>202</v>
      </c>
      <c r="B44" s="190" t="s">
        <v>204</v>
      </c>
      <c r="C44" s="249"/>
      <c r="D44" s="250">
        <v>36.9</v>
      </c>
      <c r="E44" s="240" t="e">
        <f t="shared" si="5"/>
        <v>#DIV/0!</v>
      </c>
      <c r="F44" s="241">
        <f t="shared" si="6"/>
        <v>36.9</v>
      </c>
      <c r="G44" s="239">
        <v>-379.3</v>
      </c>
      <c r="H44" s="155">
        <f t="shared" si="2"/>
        <v>-9.72844713946744</v>
      </c>
    </row>
    <row r="45" spans="1:8" ht="18.75" customHeight="1" thickBot="1">
      <c r="A45" s="195" t="s">
        <v>205</v>
      </c>
      <c r="B45" s="196" t="s">
        <v>170</v>
      </c>
      <c r="C45" s="247"/>
      <c r="D45" s="243">
        <v>2654.5</v>
      </c>
      <c r="E45" s="258" t="e">
        <f t="shared" si="5"/>
        <v>#DIV/0!</v>
      </c>
      <c r="F45" s="259">
        <f t="shared" si="6"/>
        <v>2654.5</v>
      </c>
      <c r="G45" s="243">
        <v>2276</v>
      </c>
      <c r="H45" s="156">
        <f t="shared" si="2"/>
        <v>116.63005272407733</v>
      </c>
    </row>
    <row r="46" spans="1:8" ht="20.25" customHeight="1" thickBot="1">
      <c r="A46" s="197" t="s">
        <v>206</v>
      </c>
      <c r="B46" s="198" t="s">
        <v>172</v>
      </c>
      <c r="C46" s="247"/>
      <c r="D46" s="243">
        <v>2466.9</v>
      </c>
      <c r="E46" s="258" t="e">
        <f t="shared" si="5"/>
        <v>#DIV/0!</v>
      </c>
      <c r="F46" s="259">
        <f t="shared" si="6"/>
        <v>2466.9</v>
      </c>
      <c r="G46" s="243">
        <v>2654.5</v>
      </c>
      <c r="H46" s="156">
        <f t="shared" si="2"/>
        <v>92.93275569787154</v>
      </c>
    </row>
    <row r="47" spans="1:8" ht="16.5" customHeight="1" thickBot="1">
      <c r="A47" s="223">
        <v>205300</v>
      </c>
      <c r="B47" s="276" t="s">
        <v>208</v>
      </c>
      <c r="C47" s="199"/>
      <c r="D47" s="200">
        <v>-150.7</v>
      </c>
      <c r="E47" s="258" t="e">
        <f t="shared" si="5"/>
        <v>#DIV/0!</v>
      </c>
      <c r="F47" s="258">
        <f aca="true" t="shared" si="7" ref="F47:F81">D47-C47</f>
        <v>-150.7</v>
      </c>
      <c r="G47" s="200">
        <v>-0.8</v>
      </c>
      <c r="H47" s="273">
        <f>D47/G47*100</f>
        <v>18837.499999999996</v>
      </c>
    </row>
    <row r="48" spans="1:8" ht="16.5" customHeight="1" thickBot="1">
      <c r="A48" s="223">
        <v>205300</v>
      </c>
      <c r="B48" s="276" t="s">
        <v>185</v>
      </c>
      <c r="C48" s="199"/>
      <c r="D48" s="200">
        <v>-150.7</v>
      </c>
      <c r="E48" s="258" t="e">
        <f t="shared" si="5"/>
        <v>#DIV/0!</v>
      </c>
      <c r="F48" s="258">
        <f t="shared" si="7"/>
        <v>-150.7</v>
      </c>
      <c r="G48" s="200">
        <v>-0.8</v>
      </c>
      <c r="H48" s="273">
        <f t="shared" si="2"/>
        <v>18837.499999999996</v>
      </c>
    </row>
    <row r="49" spans="1:8" ht="19.5" customHeight="1" thickBot="1">
      <c r="A49" s="197" t="s">
        <v>207</v>
      </c>
      <c r="B49" s="276" t="s">
        <v>208</v>
      </c>
      <c r="C49" s="247"/>
      <c r="D49" s="200">
        <v>-150.7</v>
      </c>
      <c r="E49" s="258" t="e">
        <f t="shared" si="5"/>
        <v>#DIV/0!</v>
      </c>
      <c r="F49" s="258">
        <f t="shared" si="7"/>
        <v>-150.7</v>
      </c>
      <c r="G49" s="200">
        <v>-0.8</v>
      </c>
      <c r="H49" s="273">
        <f t="shared" si="2"/>
        <v>18837.499999999996</v>
      </c>
    </row>
    <row r="50" spans="1:8" ht="20.25" customHeight="1" thickBot="1">
      <c r="A50" s="197" t="s">
        <v>207</v>
      </c>
      <c r="B50" s="276" t="s">
        <v>185</v>
      </c>
      <c r="C50" s="247"/>
      <c r="D50" s="200">
        <v>-150.7</v>
      </c>
      <c r="E50" s="258" t="e">
        <f t="shared" si="5"/>
        <v>#DIV/0!</v>
      </c>
      <c r="F50" s="258">
        <f t="shared" si="7"/>
        <v>-150.7</v>
      </c>
      <c r="G50" s="200">
        <v>-0.8</v>
      </c>
      <c r="H50" s="273">
        <f t="shared" si="2"/>
        <v>18837.499999999996</v>
      </c>
    </row>
    <row r="51" spans="1:8" ht="30.75" customHeight="1" thickBot="1">
      <c r="A51" s="244" t="s">
        <v>168</v>
      </c>
      <c r="B51" s="190" t="s">
        <v>183</v>
      </c>
      <c r="C51" s="238">
        <v>31969.3</v>
      </c>
      <c r="D51" s="239">
        <v>-7681.4</v>
      </c>
      <c r="E51" s="240">
        <f t="shared" si="5"/>
        <v>-24.027426312118187</v>
      </c>
      <c r="F51" s="240">
        <f t="shared" si="7"/>
        <v>-39650.7</v>
      </c>
      <c r="G51" s="239">
        <v>6043.9</v>
      </c>
      <c r="H51" s="155">
        <f t="shared" si="2"/>
        <v>-127.09343304819735</v>
      </c>
    </row>
    <row r="52" spans="1:8" ht="31.5" customHeight="1" thickBot="1">
      <c r="A52" s="244" t="s">
        <v>168</v>
      </c>
      <c r="B52" s="190" t="s">
        <v>184</v>
      </c>
      <c r="C52" s="238"/>
      <c r="D52" s="239">
        <v>-7431.4</v>
      </c>
      <c r="E52" s="240" t="e">
        <f t="shared" si="5"/>
        <v>#DIV/0!</v>
      </c>
      <c r="F52" s="240">
        <f t="shared" si="7"/>
        <v>-7431.4</v>
      </c>
      <c r="G52" s="239">
        <v>5782.9</v>
      </c>
      <c r="H52" s="155">
        <f t="shared" si="2"/>
        <v>-128.50645869719347</v>
      </c>
    </row>
    <row r="53" spans="1:8" ht="20.25" customHeight="1" thickBot="1">
      <c r="A53" s="195" t="s">
        <v>169</v>
      </c>
      <c r="B53" s="196" t="s">
        <v>170</v>
      </c>
      <c r="C53" s="199">
        <v>28529.4</v>
      </c>
      <c r="D53" s="200">
        <v>35236.8</v>
      </c>
      <c r="E53" s="258">
        <f t="shared" si="5"/>
        <v>123.51048392184904</v>
      </c>
      <c r="F53" s="258">
        <f t="shared" si="7"/>
        <v>6707.4000000000015</v>
      </c>
      <c r="G53" s="200">
        <v>39043.1</v>
      </c>
      <c r="H53" s="156">
        <f t="shared" si="2"/>
        <v>90.25103027167414</v>
      </c>
    </row>
    <row r="54" spans="1:8" ht="19.5" customHeight="1" thickBot="1">
      <c r="A54" s="197" t="s">
        <v>171</v>
      </c>
      <c r="B54" s="198" t="s">
        <v>172</v>
      </c>
      <c r="C54" s="199"/>
      <c r="D54" s="200">
        <v>42422.2</v>
      </c>
      <c r="E54" s="258" t="e">
        <f t="shared" si="5"/>
        <v>#DIV/0!</v>
      </c>
      <c r="F54" s="258">
        <f t="shared" si="7"/>
        <v>42422.2</v>
      </c>
      <c r="G54" s="200">
        <v>35236.8</v>
      </c>
      <c r="H54" s="156">
        <f t="shared" si="2"/>
        <v>120.39174953457747</v>
      </c>
    </row>
    <row r="55" spans="1:8" ht="19.5" customHeight="1" thickBot="1">
      <c r="A55" s="245" t="s">
        <v>209</v>
      </c>
      <c r="B55" s="198" t="s">
        <v>208</v>
      </c>
      <c r="C55" s="199"/>
      <c r="D55" s="200">
        <v>-689.1</v>
      </c>
      <c r="E55" s="258" t="e">
        <f t="shared" si="5"/>
        <v>#DIV/0!</v>
      </c>
      <c r="F55" s="258">
        <f t="shared" si="7"/>
        <v>-689.1</v>
      </c>
      <c r="G55" s="200"/>
      <c r="H55" s="156" t="e">
        <f t="shared" si="2"/>
        <v>#DIV/0!</v>
      </c>
    </row>
    <row r="56" spans="1:8" ht="18.75" customHeight="1" thickBot="1">
      <c r="A56" s="245" t="s">
        <v>209</v>
      </c>
      <c r="B56" s="198" t="s">
        <v>185</v>
      </c>
      <c r="C56" s="199"/>
      <c r="D56" s="200">
        <v>-439.1</v>
      </c>
      <c r="E56" s="258" t="e">
        <f t="shared" si="5"/>
        <v>#DIV/0!</v>
      </c>
      <c r="F56" s="258">
        <f t="shared" si="7"/>
        <v>-439.1</v>
      </c>
      <c r="G56" s="200">
        <v>-261</v>
      </c>
      <c r="H56" s="156">
        <f t="shared" si="2"/>
        <v>168.23754789272033</v>
      </c>
    </row>
    <row r="57" spans="1:8" ht="18.75" customHeight="1" thickBot="1">
      <c r="A57" s="245" t="s">
        <v>186</v>
      </c>
      <c r="B57" s="198" t="s">
        <v>208</v>
      </c>
      <c r="C57" s="199"/>
      <c r="D57" s="200">
        <v>-689.1</v>
      </c>
      <c r="E57" s="258" t="e">
        <f t="shared" si="5"/>
        <v>#DIV/0!</v>
      </c>
      <c r="F57" s="258">
        <f t="shared" si="7"/>
        <v>-689.1</v>
      </c>
      <c r="G57" s="200"/>
      <c r="H57" s="156" t="e">
        <f t="shared" si="2"/>
        <v>#DIV/0!</v>
      </c>
    </row>
    <row r="58" spans="1:8" ht="20.25" customHeight="1" thickBot="1">
      <c r="A58" s="245" t="s">
        <v>186</v>
      </c>
      <c r="B58" s="198" t="s">
        <v>185</v>
      </c>
      <c r="C58" s="199"/>
      <c r="D58" s="200">
        <v>-439.1</v>
      </c>
      <c r="E58" s="258" t="e">
        <f t="shared" si="5"/>
        <v>#DIV/0!</v>
      </c>
      <c r="F58" s="258">
        <f t="shared" si="7"/>
        <v>-439.1</v>
      </c>
      <c r="G58" s="200">
        <v>-261</v>
      </c>
      <c r="H58" s="156">
        <f t="shared" si="2"/>
        <v>168.23754789272033</v>
      </c>
    </row>
    <row r="59" spans="1:8" ht="33" customHeight="1" thickBot="1">
      <c r="A59" s="30" t="s">
        <v>173</v>
      </c>
      <c r="B59" s="198" t="s">
        <v>174</v>
      </c>
      <c r="C59" s="199">
        <v>3439.9</v>
      </c>
      <c r="D59" s="200">
        <v>193</v>
      </c>
      <c r="E59" s="258">
        <f t="shared" si="5"/>
        <v>5.61062821593651</v>
      </c>
      <c r="F59" s="258">
        <f t="shared" si="7"/>
        <v>-3246.9</v>
      </c>
      <c r="G59" s="255">
        <v>2237.6</v>
      </c>
      <c r="H59" s="156">
        <f t="shared" si="2"/>
        <v>8.625312835180551</v>
      </c>
    </row>
    <row r="60" spans="1:8" ht="31.5" customHeight="1" thickBot="1">
      <c r="A60" s="203" t="s">
        <v>175</v>
      </c>
      <c r="B60" s="204" t="s">
        <v>187</v>
      </c>
      <c r="C60" s="238">
        <v>31969.3</v>
      </c>
      <c r="D60" s="239">
        <v>-7644.5</v>
      </c>
      <c r="E60" s="240">
        <f t="shared" si="5"/>
        <v>-23.91200307795291</v>
      </c>
      <c r="F60" s="261">
        <f t="shared" si="7"/>
        <v>-39613.8</v>
      </c>
      <c r="G60" s="295">
        <v>5664.6</v>
      </c>
      <c r="H60" s="155">
        <f t="shared" si="2"/>
        <v>-134.9521590227024</v>
      </c>
    </row>
    <row r="61" spans="1:8" ht="32.25" customHeight="1" thickBot="1">
      <c r="A61" s="203" t="s">
        <v>188</v>
      </c>
      <c r="B61" s="204" t="s">
        <v>189</v>
      </c>
      <c r="C61" s="238"/>
      <c r="D61" s="239">
        <v>-7394.5</v>
      </c>
      <c r="E61" s="240" t="e">
        <f t="shared" si="5"/>
        <v>#DIV/0!</v>
      </c>
      <c r="F61" s="192">
        <f t="shared" si="7"/>
        <v>-7394.5</v>
      </c>
      <c r="G61" s="70">
        <v>5403.6</v>
      </c>
      <c r="H61" s="155">
        <f t="shared" si="2"/>
        <v>-136.84395588126432</v>
      </c>
    </row>
    <row r="62" spans="1:8" ht="21" customHeight="1" thickBot="1">
      <c r="A62" s="189" t="s">
        <v>176</v>
      </c>
      <c r="B62" s="190" t="s">
        <v>190</v>
      </c>
      <c r="C62" s="205">
        <v>31969.3</v>
      </c>
      <c r="D62" s="251">
        <v>-7644.5</v>
      </c>
      <c r="E62" s="99">
        <f t="shared" si="5"/>
        <v>-23.91200307795291</v>
      </c>
      <c r="F62" s="252">
        <f t="shared" si="7"/>
        <v>-39613.8</v>
      </c>
      <c r="G62" s="270">
        <v>5664.6</v>
      </c>
      <c r="H62" s="155">
        <f t="shared" si="2"/>
        <v>-134.9521590227024</v>
      </c>
    </row>
    <row r="63" spans="1:8" ht="19.5" customHeight="1" thickBot="1">
      <c r="A63" s="189" t="s">
        <v>176</v>
      </c>
      <c r="B63" s="190" t="s">
        <v>191</v>
      </c>
      <c r="C63" s="205"/>
      <c r="D63" s="206">
        <v>-7394.5</v>
      </c>
      <c r="E63" s="99" t="e">
        <f t="shared" si="5"/>
        <v>#DIV/0!</v>
      </c>
      <c r="F63" s="252">
        <f t="shared" si="7"/>
        <v>-7394.5</v>
      </c>
      <c r="G63" s="90">
        <v>5403.6</v>
      </c>
      <c r="H63" s="155">
        <f t="shared" si="2"/>
        <v>-136.84395588126432</v>
      </c>
    </row>
    <row r="64" spans="1:8" ht="18.75" customHeight="1" hidden="1">
      <c r="A64" s="207" t="s">
        <v>177</v>
      </c>
      <c r="B64" s="204" t="s">
        <v>192</v>
      </c>
      <c r="C64" s="205"/>
      <c r="D64" s="206"/>
      <c r="E64" s="99" t="e">
        <f t="shared" si="5"/>
        <v>#DIV/0!</v>
      </c>
      <c r="F64" s="252">
        <f t="shared" si="7"/>
        <v>0</v>
      </c>
      <c r="G64" s="271"/>
      <c r="H64" s="154" t="e">
        <f t="shared" si="2"/>
        <v>#DIV/0!</v>
      </c>
    </row>
    <row r="65" spans="1:8" ht="18.75" customHeight="1" thickBot="1">
      <c r="A65" s="207" t="s">
        <v>177</v>
      </c>
      <c r="B65" s="204" t="s">
        <v>192</v>
      </c>
      <c r="C65" s="238">
        <v>31969.3</v>
      </c>
      <c r="D65" s="239">
        <v>-7644.5</v>
      </c>
      <c r="E65" s="240">
        <f t="shared" si="5"/>
        <v>-23.91200307795291</v>
      </c>
      <c r="F65" s="192">
        <f t="shared" si="7"/>
        <v>-39613.8</v>
      </c>
      <c r="G65" s="70">
        <v>5664.6</v>
      </c>
      <c r="H65" s="155">
        <f t="shared" si="2"/>
        <v>-134.9521590227024</v>
      </c>
    </row>
    <row r="66" spans="1:8" ht="16.5" customHeight="1" thickBot="1">
      <c r="A66" s="207" t="s">
        <v>177</v>
      </c>
      <c r="B66" s="204" t="s">
        <v>193</v>
      </c>
      <c r="C66" s="238"/>
      <c r="D66" s="239">
        <v>-7394.5</v>
      </c>
      <c r="E66" s="240" t="e">
        <f t="shared" si="5"/>
        <v>#DIV/0!</v>
      </c>
      <c r="F66" s="192">
        <f t="shared" si="7"/>
        <v>-7394.5</v>
      </c>
      <c r="G66" s="70">
        <v>5403.6</v>
      </c>
      <c r="H66" s="155">
        <f t="shared" si="2"/>
        <v>-136.84395588126432</v>
      </c>
    </row>
    <row r="67" spans="1:8" ht="20.25" customHeight="1" thickBot="1">
      <c r="A67" s="227" t="s">
        <v>194</v>
      </c>
      <c r="B67" s="196" t="s">
        <v>170</v>
      </c>
      <c r="C67" s="199">
        <v>28529.4</v>
      </c>
      <c r="D67" s="200">
        <v>37891.3</v>
      </c>
      <c r="E67" s="258">
        <f t="shared" si="5"/>
        <v>132.81492074842095</v>
      </c>
      <c r="F67" s="258">
        <f t="shared" si="7"/>
        <v>9361.900000000001</v>
      </c>
      <c r="G67" s="255">
        <v>41319.1</v>
      </c>
      <c r="H67" s="156">
        <f t="shared" si="2"/>
        <v>91.70407874324465</v>
      </c>
    </row>
    <row r="68" spans="1:8" ht="17.25" customHeight="1" thickBot="1">
      <c r="A68" s="228" t="s">
        <v>195</v>
      </c>
      <c r="B68" s="198" t="s">
        <v>172</v>
      </c>
      <c r="C68" s="199"/>
      <c r="D68" s="200">
        <v>44889.1</v>
      </c>
      <c r="E68" s="258" t="e">
        <f t="shared" si="5"/>
        <v>#DIV/0!</v>
      </c>
      <c r="F68" s="254">
        <f t="shared" si="7"/>
        <v>44889.1</v>
      </c>
      <c r="G68" s="255">
        <v>37891.3</v>
      </c>
      <c r="H68" s="156">
        <f t="shared" si="2"/>
        <v>118.46809161997606</v>
      </c>
    </row>
    <row r="69" spans="1:8" ht="16.5" hidden="1" thickBot="1">
      <c r="A69" s="229" t="s">
        <v>196</v>
      </c>
      <c r="B69" s="198" t="s">
        <v>185</v>
      </c>
      <c r="C69" s="247"/>
      <c r="D69" s="243"/>
      <c r="E69" s="269">
        <f>ROUND(IF(D69=0,0,D69/C69),3)</f>
        <v>0</v>
      </c>
      <c r="F69" s="254">
        <f t="shared" si="7"/>
        <v>0</v>
      </c>
      <c r="G69" s="268"/>
      <c r="H69" s="155" t="e">
        <f t="shared" si="2"/>
        <v>#DIV/0!</v>
      </c>
    </row>
    <row r="70" spans="1:8" ht="16.5" thickBot="1">
      <c r="A70" s="230" t="s">
        <v>196</v>
      </c>
      <c r="B70" s="198" t="s">
        <v>208</v>
      </c>
      <c r="C70" s="238"/>
      <c r="D70" s="200">
        <v>-839.8</v>
      </c>
      <c r="E70" s="258" t="e">
        <f aca="true" t="shared" si="8" ref="E70:E81">D70/C70*100</f>
        <v>#DIV/0!</v>
      </c>
      <c r="F70" s="253">
        <f t="shared" si="7"/>
        <v>-839.8</v>
      </c>
      <c r="G70" s="255">
        <v>-0.8</v>
      </c>
      <c r="H70" s="273">
        <f t="shared" si="2"/>
        <v>104974.99999999997</v>
      </c>
    </row>
    <row r="71" spans="1:8" ht="16.5" customHeight="1" thickBot="1">
      <c r="A71" s="230" t="s">
        <v>196</v>
      </c>
      <c r="B71" s="198" t="s">
        <v>185</v>
      </c>
      <c r="C71" s="248"/>
      <c r="D71" s="248">
        <v>-589.8</v>
      </c>
      <c r="E71" s="258" t="e">
        <f t="shared" si="8"/>
        <v>#DIV/0!</v>
      </c>
      <c r="F71" s="254">
        <f t="shared" si="7"/>
        <v>-589.8</v>
      </c>
      <c r="G71" s="255">
        <v>-261.7</v>
      </c>
      <c r="H71" s="273">
        <f t="shared" si="2"/>
        <v>225.3725640045854</v>
      </c>
    </row>
    <row r="72" spans="1:8" ht="16.5" customHeight="1" thickBot="1">
      <c r="A72" s="246" t="s">
        <v>210</v>
      </c>
      <c r="B72" s="198" t="s">
        <v>208</v>
      </c>
      <c r="C72" s="248"/>
      <c r="D72" s="200">
        <v>-839.8</v>
      </c>
      <c r="E72" s="164" t="e">
        <f t="shared" si="8"/>
        <v>#DIV/0!</v>
      </c>
      <c r="F72" s="254">
        <f t="shared" si="7"/>
        <v>-839.8</v>
      </c>
      <c r="G72" s="255">
        <v>-0.8</v>
      </c>
      <c r="H72" s="273">
        <f t="shared" si="2"/>
        <v>104974.99999999997</v>
      </c>
    </row>
    <row r="73" spans="1:8" ht="16.5" customHeight="1" thickBot="1">
      <c r="A73" s="246" t="s">
        <v>210</v>
      </c>
      <c r="B73" s="198" t="s">
        <v>185</v>
      </c>
      <c r="C73" s="248"/>
      <c r="D73" s="200">
        <v>-589.8</v>
      </c>
      <c r="E73" s="258" t="e">
        <f t="shared" si="8"/>
        <v>#DIV/0!</v>
      </c>
      <c r="F73" s="254">
        <f t="shared" si="7"/>
        <v>-589.8</v>
      </c>
      <c r="G73" s="255">
        <v>-261.7</v>
      </c>
      <c r="H73" s="156">
        <f t="shared" si="2"/>
        <v>225.3725640045854</v>
      </c>
    </row>
    <row r="74" spans="1:8" ht="29.25" customHeight="1" thickBot="1">
      <c r="A74" s="231" t="s">
        <v>197</v>
      </c>
      <c r="B74" s="198" t="s">
        <v>174</v>
      </c>
      <c r="C74" s="199">
        <v>3439.9</v>
      </c>
      <c r="D74" s="200">
        <v>193</v>
      </c>
      <c r="E74" s="258">
        <f t="shared" si="8"/>
        <v>5.61062821593651</v>
      </c>
      <c r="F74" s="254">
        <f t="shared" si="7"/>
        <v>-3246.9</v>
      </c>
      <c r="G74" s="255">
        <v>2237.6</v>
      </c>
      <c r="H74" s="156">
        <f t="shared" si="2"/>
        <v>8.625312835180551</v>
      </c>
    </row>
    <row r="75" spans="1:8" ht="16.5" hidden="1" thickBot="1">
      <c r="A75" s="231"/>
      <c r="B75" s="106"/>
      <c r="C75" s="238"/>
      <c r="D75" s="239"/>
      <c r="E75" s="258" t="e">
        <f t="shared" si="8"/>
        <v>#DIV/0!</v>
      </c>
      <c r="F75" s="192">
        <f t="shared" si="7"/>
        <v>0</v>
      </c>
      <c r="G75" s="268"/>
      <c r="H75" s="155" t="e">
        <f t="shared" si="2"/>
        <v>#DIV/0!</v>
      </c>
    </row>
    <row r="76" spans="1:8" ht="16.5" hidden="1" thickBot="1">
      <c r="A76" s="231"/>
      <c r="B76" s="106"/>
      <c r="C76" s="238"/>
      <c r="D76" s="239"/>
      <c r="E76" s="240" t="e">
        <f t="shared" si="8"/>
        <v>#DIV/0!</v>
      </c>
      <c r="F76" s="192">
        <f t="shared" si="7"/>
        <v>0</v>
      </c>
      <c r="G76" s="70"/>
      <c r="H76" s="155" t="e">
        <f t="shared" si="2"/>
        <v>#DIV/0!</v>
      </c>
    </row>
    <row r="77" spans="1:8" ht="22.5" customHeight="1" hidden="1" thickBot="1">
      <c r="A77" s="231"/>
      <c r="B77" s="106"/>
      <c r="C77" s="238">
        <f>C78+C79+C80+C82+C81</f>
        <v>31969.3</v>
      </c>
      <c r="D77" s="239">
        <f>D78+D79+D80+D82+D81</f>
        <v>-15039</v>
      </c>
      <c r="E77" s="240">
        <f t="shared" si="8"/>
        <v>-47.04200592443375</v>
      </c>
      <c r="F77" s="191">
        <f t="shared" si="7"/>
        <v>-47008.3</v>
      </c>
      <c r="G77" s="70">
        <f>SUM(G78:G82)</f>
        <v>11068.2</v>
      </c>
      <c r="H77" s="155">
        <f t="shared" si="2"/>
        <v>-135.8757521548219</v>
      </c>
    </row>
    <row r="78" spans="1:8" ht="45" customHeight="1" thickBot="1">
      <c r="A78" s="58" t="s">
        <v>198</v>
      </c>
      <c r="B78" s="232" t="s">
        <v>200</v>
      </c>
      <c r="C78" s="205">
        <v>31969.3</v>
      </c>
      <c r="D78" s="206">
        <v>-7644.5</v>
      </c>
      <c r="E78" s="99">
        <f t="shared" si="8"/>
        <v>-23.91200307795291</v>
      </c>
      <c r="F78" s="91">
        <f t="shared" si="7"/>
        <v>-39613.8</v>
      </c>
      <c r="G78" s="90">
        <v>5664.6</v>
      </c>
      <c r="H78" s="155">
        <f t="shared" si="2"/>
        <v>-134.9521590227024</v>
      </c>
    </row>
    <row r="79" spans="1:8" ht="45.75" customHeight="1" thickBot="1">
      <c r="A79" s="58" t="s">
        <v>199</v>
      </c>
      <c r="B79" s="232" t="s">
        <v>211</v>
      </c>
      <c r="C79" s="288"/>
      <c r="D79" s="289">
        <v>-7394.5</v>
      </c>
      <c r="E79" s="290" t="e">
        <f t="shared" si="8"/>
        <v>#DIV/0!</v>
      </c>
      <c r="F79" s="291">
        <f t="shared" si="7"/>
        <v>-7394.5</v>
      </c>
      <c r="G79" s="292">
        <v>5403.6</v>
      </c>
      <c r="H79" s="293">
        <f t="shared" si="2"/>
        <v>-136.84395588126432</v>
      </c>
    </row>
    <row r="80" spans="1:8" ht="50.25" customHeight="1" hidden="1" thickBot="1">
      <c r="A80" s="32"/>
      <c r="B80" s="226"/>
      <c r="C80" s="128"/>
      <c r="D80" s="282"/>
      <c r="E80" s="283" t="e">
        <f t="shared" si="8"/>
        <v>#DIV/0!</v>
      </c>
      <c r="F80" s="284">
        <f t="shared" si="7"/>
        <v>0</v>
      </c>
      <c r="G80" s="282"/>
      <c r="H80" s="272" t="e">
        <f t="shared" si="2"/>
        <v>#DIV/0!</v>
      </c>
    </row>
    <row r="81" spans="1:8" ht="30.75" customHeight="1" hidden="1" thickBot="1">
      <c r="A81" s="32"/>
      <c r="B81" s="78"/>
      <c r="C81" s="126"/>
      <c r="D81" s="19"/>
      <c r="E81" s="18" t="e">
        <f t="shared" si="8"/>
        <v>#DIV/0!</v>
      </c>
      <c r="F81" s="86">
        <f t="shared" si="7"/>
        <v>0</v>
      </c>
      <c r="G81" s="19"/>
      <c r="H81" s="156" t="e">
        <f t="shared" si="2"/>
        <v>#DIV/0!</v>
      </c>
    </row>
    <row r="82" spans="1:8" ht="46.5" customHeight="1" hidden="1" thickBot="1">
      <c r="A82" s="32"/>
      <c r="B82" s="79"/>
      <c r="C82" s="126"/>
      <c r="D82" s="19"/>
      <c r="E82" s="164" t="e">
        <f>D82/C82*100</f>
        <v>#DIV/0!</v>
      </c>
      <c r="F82" s="86">
        <f>D82-C82</f>
        <v>0</v>
      </c>
      <c r="G82" s="19"/>
      <c r="H82" s="156" t="e">
        <f t="shared" si="2"/>
        <v>#DIV/0!</v>
      </c>
    </row>
    <row r="83" spans="1:8" ht="16.5" hidden="1" thickBot="1">
      <c r="A83" s="74" t="s">
        <v>136</v>
      </c>
      <c r="B83" s="113" t="s">
        <v>137</v>
      </c>
      <c r="C83" s="132"/>
      <c r="D83" s="73"/>
      <c r="E83" s="22"/>
      <c r="F83" s="92"/>
      <c r="G83" s="146"/>
      <c r="H83" s="154" t="e">
        <f t="shared" si="2"/>
        <v>#DIV/0!</v>
      </c>
    </row>
    <row r="84" spans="1:8" ht="48" hidden="1" thickBot="1">
      <c r="A84" s="63" t="s">
        <v>131</v>
      </c>
      <c r="B84" s="114" t="s">
        <v>132</v>
      </c>
      <c r="C84" s="133"/>
      <c r="D84" s="64"/>
      <c r="E84" s="65" t="e">
        <f aca="true" t="shared" si="9" ref="E84:E93">D84/C84*100</f>
        <v>#DIV/0!</v>
      </c>
      <c r="F84" s="93">
        <f aca="true" t="shared" si="10" ref="F84:F93">D84-C84</f>
        <v>0</v>
      </c>
      <c r="G84" s="147"/>
      <c r="H84" s="154" t="e">
        <f t="shared" si="2"/>
        <v>#DIV/0!</v>
      </c>
    </row>
    <row r="85" spans="1:8" ht="22.5" customHeight="1" hidden="1" thickBot="1">
      <c r="A85" s="28"/>
      <c r="B85" s="105"/>
      <c r="C85" s="125"/>
      <c r="D85" s="66"/>
      <c r="E85" s="16" t="e">
        <f t="shared" si="9"/>
        <v>#DIV/0!</v>
      </c>
      <c r="F85" s="16">
        <f t="shared" si="10"/>
        <v>0</v>
      </c>
      <c r="G85" s="147"/>
      <c r="H85" s="154" t="e">
        <f t="shared" si="2"/>
        <v>#DIV/0!</v>
      </c>
    </row>
    <row r="86" spans="1:8" ht="23.25" customHeight="1" hidden="1" thickBot="1">
      <c r="A86" s="28"/>
      <c r="B86" s="112"/>
      <c r="C86" s="125"/>
      <c r="D86" s="15"/>
      <c r="E86" s="16" t="e">
        <f t="shared" si="9"/>
        <v>#DIV/0!</v>
      </c>
      <c r="F86" s="51">
        <f t="shared" si="10"/>
        <v>0</v>
      </c>
      <c r="G86" s="15"/>
      <c r="H86" s="154" t="e">
        <f t="shared" si="2"/>
        <v>#DIV/0!</v>
      </c>
    </row>
    <row r="87" spans="1:8" ht="51.75" customHeight="1" hidden="1">
      <c r="A87" s="28"/>
      <c r="B87" s="105"/>
      <c r="C87" s="125"/>
      <c r="D87" s="94"/>
      <c r="E87" s="16" t="e">
        <f t="shared" si="9"/>
        <v>#DIV/0!</v>
      </c>
      <c r="F87" s="51">
        <f t="shared" si="10"/>
        <v>0</v>
      </c>
      <c r="G87" s="94"/>
      <c r="H87" s="154" t="e">
        <f t="shared" si="2"/>
        <v>#DIV/0!</v>
      </c>
    </row>
    <row r="88" spans="1:8" ht="21.75" customHeight="1" hidden="1" thickBot="1">
      <c r="A88" s="28"/>
      <c r="B88" s="105"/>
      <c r="C88" s="125"/>
      <c r="D88" s="15"/>
      <c r="E88" s="16" t="e">
        <f t="shared" si="9"/>
        <v>#DIV/0!</v>
      </c>
      <c r="F88" s="51">
        <f t="shared" si="10"/>
        <v>0</v>
      </c>
      <c r="G88" s="15"/>
      <c r="H88" s="154" t="e">
        <f t="shared" si="2"/>
        <v>#DIV/0!</v>
      </c>
    </row>
    <row r="89" spans="1:8" ht="21.75" customHeight="1" hidden="1">
      <c r="A89" s="28"/>
      <c r="B89" s="115"/>
      <c r="C89" s="125"/>
      <c r="D89" s="15"/>
      <c r="E89" s="16" t="e">
        <f t="shared" si="9"/>
        <v>#DIV/0!</v>
      </c>
      <c r="F89" s="51">
        <f t="shared" si="10"/>
        <v>0</v>
      </c>
      <c r="G89" s="15"/>
      <c r="H89" s="154" t="e">
        <f t="shared" si="2"/>
        <v>#DIV/0!</v>
      </c>
    </row>
    <row r="90" spans="1:8" ht="23.25" customHeight="1" hidden="1" thickBot="1">
      <c r="A90" s="28"/>
      <c r="B90" s="104"/>
      <c r="C90" s="125"/>
      <c r="D90" s="15"/>
      <c r="E90" s="16" t="e">
        <f t="shared" si="9"/>
        <v>#DIV/0!</v>
      </c>
      <c r="F90" s="51">
        <f t="shared" si="10"/>
        <v>0</v>
      </c>
      <c r="G90" s="15"/>
      <c r="H90" s="154" t="e">
        <f t="shared" si="2"/>
        <v>#DIV/0!</v>
      </c>
    </row>
    <row r="91" spans="1:8" ht="30" customHeight="1" hidden="1">
      <c r="A91" s="42" t="s">
        <v>33</v>
      </c>
      <c r="B91" s="116" t="s">
        <v>73</v>
      </c>
      <c r="C91" s="134"/>
      <c r="D91" s="15"/>
      <c r="E91" s="16" t="e">
        <f t="shared" si="9"/>
        <v>#DIV/0!</v>
      </c>
      <c r="F91" s="51">
        <f t="shared" si="10"/>
        <v>0</v>
      </c>
      <c r="G91" s="145"/>
      <c r="H91" s="154" t="e">
        <f t="shared" si="2"/>
        <v>#DIV/0!</v>
      </c>
    </row>
    <row r="92" spans="1:8" ht="32.25" hidden="1" thickBot="1">
      <c r="A92" s="52" t="s">
        <v>118</v>
      </c>
      <c r="B92" s="117" t="s">
        <v>119</v>
      </c>
      <c r="C92" s="125"/>
      <c r="D92" s="15"/>
      <c r="E92" s="16" t="e">
        <f t="shared" si="9"/>
        <v>#DIV/0!</v>
      </c>
      <c r="F92" s="51">
        <f t="shared" si="10"/>
        <v>0</v>
      </c>
      <c r="G92" s="145"/>
      <c r="H92" s="154" t="e">
        <f t="shared" si="2"/>
        <v>#DIV/0!</v>
      </c>
    </row>
    <row r="93" spans="1:8" ht="48" hidden="1" thickBot="1">
      <c r="A93" s="52" t="s">
        <v>41</v>
      </c>
      <c r="B93" s="105" t="s">
        <v>70</v>
      </c>
      <c r="C93" s="135"/>
      <c r="D93" s="15"/>
      <c r="E93" s="16" t="e">
        <f t="shared" si="9"/>
        <v>#DIV/0!</v>
      </c>
      <c r="F93" s="51">
        <f t="shared" si="10"/>
        <v>0</v>
      </c>
      <c r="G93" s="15"/>
      <c r="H93" s="154" t="e">
        <f>D93/G93*100</f>
        <v>#DIV/0!</v>
      </c>
    </row>
    <row r="94" spans="1:8" ht="33.75" customHeight="1" hidden="1">
      <c r="A94" s="178"/>
      <c r="B94" s="179"/>
      <c r="C94" s="180"/>
      <c r="D94" s="95"/>
      <c r="E94" s="96"/>
      <c r="F94" s="97"/>
      <c r="G94" s="95"/>
      <c r="H94" s="157"/>
    </row>
    <row r="95" ht="15.75">
      <c r="A95" s="297" t="s">
        <v>217</v>
      </c>
    </row>
    <row r="96" ht="15.75">
      <c r="A96" s="297" t="s">
        <v>218</v>
      </c>
    </row>
    <row r="98" ht="15.75">
      <c r="B98" s="296"/>
    </row>
  </sheetData>
  <sheetProtection/>
  <printOptions/>
  <pageMargins left="0.7480314960629921" right="0.2362204724409449" top="0.55" bottom="0.1968503937007874" header="0.49" footer="0.16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Пользователь Windows</cp:lastModifiedBy>
  <cp:lastPrinted>2019-11-20T09:12:00Z</cp:lastPrinted>
  <dcterms:created xsi:type="dcterms:W3CDTF">2001-02-06T11:29:08Z</dcterms:created>
  <dcterms:modified xsi:type="dcterms:W3CDTF">2019-11-20T09:12:02Z</dcterms:modified>
  <cp:category/>
  <cp:version/>
  <cp:contentType/>
  <cp:contentStatus/>
</cp:coreProperties>
</file>