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1"/>
  </bookViews>
  <sheets>
    <sheet name="видатки заг фонд" sheetId="1" r:id="rId1"/>
    <sheet name="видатки спецфонд" sheetId="2" r:id="rId2"/>
    <sheet name="фінансування" sheetId="3" r:id="rId3"/>
  </sheets>
  <definedNames>
    <definedName name="_xlnm._FilterDatabase" localSheetId="0" hidden="1">'видатки заг фонд'!$A$15:$H$68</definedName>
    <definedName name="_xlnm.Print_Titles" localSheetId="0">'видатки заг фонд'!$1:$2</definedName>
    <definedName name="_xlnm.Print_Titles" localSheetId="1">'видатки спецфонд'!$1:$2</definedName>
    <definedName name="_xlnm.Print_Area" localSheetId="0">'видатки заг фонд'!$A$1:$H$84</definedName>
    <definedName name="_xlnm.Print_Area" localSheetId="1">'видатки спецфонд'!$A$1:$H$156</definedName>
  </definedNames>
  <calcPr fullCalcOnLoad="1"/>
</workbook>
</file>

<file path=xl/sharedStrings.xml><?xml version="1.0" encoding="utf-8"?>
<sst xmlns="http://schemas.openxmlformats.org/spreadsheetml/2006/main" count="600" uniqueCount="422">
  <si>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</si>
  <si>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</si>
  <si>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</si>
  <si>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</si>
  <si>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</si>
  <si>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</si>
  <si>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</si>
  <si>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</si>
  <si>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</si>
  <si>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</si>
  <si>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</si>
  <si>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</si>
  <si>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</si>
  <si>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</si>
  <si>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</si>
  <si>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</si>
  <si>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</si>
  <si>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</si>
  <si>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</si>
  <si>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</si>
  <si>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</si>
  <si>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</si>
  <si>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</si>
  <si>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</si>
  <si>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</si>
  <si>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</si>
  <si>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</si>
  <si>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</si>
  <si>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</si>
  <si>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</si>
  <si>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</si>
  <si>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</si>
  <si>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</si>
  <si>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</si>
  <si>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</si>
  <si>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</si>
  <si>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</si>
  <si>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</si>
  <si>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</si>
  <si>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</si>
  <si>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</si>
  <si>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</si>
  <si>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</si>
  <si>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</si>
  <si>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</si>
  <si>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</si>
  <si>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</si>
  <si>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</si>
  <si>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</si>
  <si>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</si>
  <si>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</si>
  <si>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</si>
  <si>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</si>
  <si>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100208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</si>
  <si>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</si>
  <si>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</si>
  <si>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</si>
  <si>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</si>
  <si>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</si>
  <si>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</si>
  <si>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</si>
  <si>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</si>
  <si>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</si>
  <si>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</si>
  <si>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</si>
  <si>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</si>
  <si>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</si>
  <si>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</si>
  <si>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</si>
  <si>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</si>
  <si>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</si>
  <si>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</si>
  <si>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</si>
  <si>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</si>
  <si>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</si>
  <si>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</si>
  <si>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900203</t>
  </si>
  <si>
    <t xml:space="preserve">   Резервний фонд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</si>
  <si>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</si>
  <si>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</si>
  <si>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</si>
  <si>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</si>
  <si>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</si>
  <si>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</si>
  <si>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</si>
  <si>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</si>
  <si>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</si>
  <si>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</si>
  <si>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</si>
  <si>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</si>
  <si>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</si>
  <si>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</si>
  <si>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</si>
  <si>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</si>
  <si>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</si>
  <si>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</si>
  <si>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</si>
  <si>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</si>
  <si>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</si>
  <si>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</si>
  <si>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</si>
  <si>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</si>
  <si>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</si>
  <si>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</si>
  <si>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</si>
  <si>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</si>
  <si>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</si>
  <si>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</si>
  <si>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</si>
  <si>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</si>
  <si>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</si>
  <si>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</si>
  <si>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</si>
  <si>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</si>
  <si>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</si>
  <si>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</si>
  <si>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</si>
  <si>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</si>
  <si>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</si>
  <si>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</si>
  <si>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</si>
  <si>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240602</t>
  </si>
  <si>
    <t>Повернення коштів, наданих для кредитування громадян на будівництво( реконструкцію) та придбання житла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</si>
  <si>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</si>
  <si>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</si>
  <si>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</si>
  <si>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</si>
  <si>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</si>
  <si>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Освіта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</si>
  <si>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</si>
  <si>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</si>
  <si>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</si>
  <si>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</si>
  <si>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</si>
  <si>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</si>
  <si>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</si>
  <si>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</si>
  <si>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</si>
  <si>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</si>
  <si>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</si>
  <si>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</si>
  <si>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</si>
  <si>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</si>
  <si>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</si>
  <si>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</si>
  <si>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</si>
  <si>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</si>
  <si>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</si>
  <si>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</si>
  <si>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</si>
  <si>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</si>
  <si>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</si>
  <si>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</si>
  <si>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</si>
  <si>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</si>
  <si>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Охорона та раціональне  використання природних ресурсів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</si>
  <si>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</si>
  <si>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</si>
  <si>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Центр первинної медико-санітарної допомоги</t>
  </si>
  <si>
    <t>Охорона здоров'я</t>
  </si>
  <si>
    <t>Інші субвенції</t>
  </si>
  <si>
    <t>ь</t>
  </si>
  <si>
    <t>% до уточненого плану на 2014 р.</t>
  </si>
  <si>
    <t>% до  2013 р.</t>
  </si>
  <si>
    <t>Фінансування</t>
  </si>
  <si>
    <t>Код бюджетної класифікації</t>
  </si>
  <si>
    <t>200000</t>
  </si>
  <si>
    <t>Внутрішнє фінансування</t>
  </si>
  <si>
    <t>208000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</si>
  <si>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</si>
  <si>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</si>
  <si>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</si>
  <si>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</si>
  <si>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</si>
  <si>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</si>
  <si>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900230</t>
  </si>
  <si>
    <t>600000</t>
  </si>
  <si>
    <t>602000</t>
  </si>
  <si>
    <t>Дефіцит(-)/ профіцит(+)*</t>
  </si>
  <si>
    <t>Дефіцит(-)/ профіцит(+)**</t>
  </si>
  <si>
    <t>200001</t>
  </si>
  <si>
    <t>Внутрішнє фінансування*</t>
  </si>
  <si>
    <t>Внутрішнє фінансування**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</si>
  <si>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</si>
  <si>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</si>
  <si>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Інші розрахунки**</t>
  </si>
  <si>
    <t>208340</t>
  </si>
  <si>
    <t>Разом коштів, отриманих з усіх джерел фінансування бюджету за типом кредитора*</t>
  </si>
  <si>
    <t>900231</t>
  </si>
  <si>
    <t>Разом коштів, отриманих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</si>
  <si>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</si>
  <si>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</si>
  <si>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Зміни обсягів бюджетних коштів*</t>
  </si>
  <si>
    <t>Зміни обсягів бюджетних коштів**</t>
  </si>
  <si>
    <t>602100</t>
  </si>
  <si>
    <t>602200</t>
  </si>
  <si>
    <t>602300</t>
  </si>
  <si>
    <t>602400</t>
  </si>
  <si>
    <t>900460</t>
  </si>
  <si>
    <t>900461</t>
  </si>
  <si>
    <t>Разом коштів, отриманих з усіх джерел фінансування бюджету за типом боргового зобов язання*</t>
  </si>
  <si>
    <t>Спеціальний фонд</t>
  </si>
  <si>
    <t>205000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</si>
  <si>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</si>
  <si>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</si>
  <si>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205100</t>
  </si>
  <si>
    <t>205200</t>
  </si>
  <si>
    <t>205340</t>
  </si>
  <si>
    <t>Інші розрахунки*</t>
  </si>
  <si>
    <t>208300</t>
  </si>
  <si>
    <t>602304</t>
  </si>
  <si>
    <t>Разом коштів, отриманих з усіх джерел фінансування бюджету за типом боргового зобов язання**</t>
  </si>
  <si>
    <t>203000</t>
  </si>
  <si>
    <t>203400</t>
  </si>
  <si>
    <t>Інше внутрішнє фінансування</t>
  </si>
  <si>
    <t>Фінансування за рахунок коштів єдиного казначейського рахунку</t>
  </si>
  <si>
    <t>603000</t>
  </si>
  <si>
    <t>* з урахуванням суми міжбюджетних трансфертів, які перердаються між місцевими бюджетами різних рівнів або між бюджетами однієї підпорядкованості</t>
  </si>
  <si>
    <t>**без урахування суми міжбюджетних трансфертів, які перердаються між місцевими бюджетами різних рівнів або між бюджетами однієї підпорядкованості</t>
  </si>
  <si>
    <t>Виконано за 1 квартал 2015р.</t>
  </si>
  <si>
    <t>План з урахуванням внесених змін на  1 квартал 2015р.</t>
  </si>
  <si>
    <t>Реверсна дотація</t>
  </si>
  <si>
    <t>Школи естетичного виховання дітей</t>
  </si>
  <si>
    <t>Централізована бухгалтерія відділу культури</t>
  </si>
  <si>
    <t>1000</t>
  </si>
  <si>
    <t>2000</t>
  </si>
  <si>
    <t xml:space="preserve">   Соцiальний захист та соцiальне забезпечення</t>
  </si>
  <si>
    <t>3000</t>
  </si>
  <si>
    <t>Культура і мистецтво</t>
  </si>
  <si>
    <t>3040</t>
  </si>
  <si>
    <t>3048</t>
  </si>
  <si>
    <t>3080</t>
  </si>
  <si>
    <t>3131</t>
  </si>
  <si>
    <t>3104</t>
  </si>
  <si>
    <t>3105</t>
  </si>
  <si>
    <t xml:space="preserve"> -Надання державної соціальної допомоги малозабезпеченим сім'ям</t>
  </si>
  <si>
    <t xml:space="preserve">   - Центр соцiальних служб для сім ї, дітей та молодi</t>
  </si>
  <si>
    <t xml:space="preserve">   - Здійснення заходів та реалізація проектів на виконання програми "Молодь України" відділу у справах молоді та спорту</t>
  </si>
  <si>
    <t xml:space="preserve">   - Інші заходи в галузі охорони здоров я (безплатне зубопротезування пільговикам)</t>
  </si>
  <si>
    <t>6000</t>
  </si>
  <si>
    <t>6010</t>
  </si>
  <si>
    <t>6030</t>
  </si>
  <si>
    <t>4000</t>
  </si>
  <si>
    <t>5000</t>
  </si>
  <si>
    <t>5031</t>
  </si>
  <si>
    <t xml:space="preserve"> -Видатки на утримання закладів відділу молоді та спорту (в тому числі СДЮСТШ "Садко")</t>
  </si>
  <si>
    <t xml:space="preserve"> -  Видатки на утримання ДЮСШ відділу освіти</t>
  </si>
  <si>
    <t xml:space="preserve"> -Інші заходи у сфері електротранспорту</t>
  </si>
  <si>
    <t>8600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</si>
  <si>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</si>
  <si>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</si>
  <si>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</si>
  <si>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закладами, спеціалізованими школами, ліцеями,гімназіями, колегіумами</t>
  </si>
  <si>
    <t>1090</t>
  </si>
  <si>
    <t>2010</t>
  </si>
  <si>
    <t>Багатопрофільна лікарня</t>
  </si>
  <si>
    <t>Забезпечення соцпослугами за місцем проживання громадян, не здатних до самообслуговування у зв язку з похилим віком, хворобою, інвалідністю</t>
  </si>
  <si>
    <t>6021</t>
  </si>
  <si>
    <t>6022</t>
  </si>
  <si>
    <t>Капітальний ремонт житлового фонду об єднань співвласників багатоквартирних будинків</t>
  </si>
  <si>
    <t>6051</t>
  </si>
  <si>
    <t>Забезпечення функціонування теплових мереж</t>
  </si>
  <si>
    <t>6052</t>
  </si>
  <si>
    <t>Забезпечення функціонування водопровідно-каналізаційного господарства</t>
  </si>
  <si>
    <t>4060</t>
  </si>
  <si>
    <t>4100</t>
  </si>
  <si>
    <t>4200</t>
  </si>
  <si>
    <t>5041</t>
  </si>
  <si>
    <t>Утримання комунальних спортивних споруд</t>
  </si>
  <si>
    <t>Внески до статутного капіталу суб єктів господарювання</t>
  </si>
  <si>
    <t>9110</t>
  </si>
  <si>
    <t>Державне управління</t>
  </si>
  <si>
    <t>0100</t>
  </si>
  <si>
    <t>3012 3022</t>
  </si>
  <si>
    <t xml:space="preserve"> - Надання субсидій  населенню на відшкодування витрат з оплати житлово-комунальних послуг, твердого палива та рідкого пічного побутового палива і скрапленого газу</t>
  </si>
  <si>
    <t>3121</t>
  </si>
  <si>
    <t>3242</t>
  </si>
  <si>
    <t xml:space="preserve">   - Іншi заходи у сфері соціального захисту і соціального забезпечення</t>
  </si>
  <si>
    <t xml:space="preserve">   - Забезпечення соцпослугами за місцем проживання громадян, які не здатні до самообслуговування у зв язку з похилим віком, хворобою, інвалідністю</t>
  </si>
  <si>
    <t xml:space="preserve"> -Надання реабілітаційних послуг особам з інвалідністю та  дітям з інвалідністю</t>
  </si>
  <si>
    <t>3160</t>
  </si>
  <si>
    <t xml:space="preserve"> -Надання соціальних гарантій фізичним особам, які надають соцпослуги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</si>
  <si>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</si>
  <si>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 xml:space="preserve">  - Надання пільг почесним громадянам міста на оплату житлово-комунальних послуг</t>
  </si>
  <si>
    <t>3192</t>
  </si>
  <si>
    <t xml:space="preserve">   - Надання фінансової підтримки громадським органiзацiям ветеранів іосіб з  інвалідністю, діяльність яких має соціальну спрямованість</t>
  </si>
  <si>
    <t>3210</t>
  </si>
  <si>
    <t>3230</t>
  </si>
  <si>
    <t>Виплата державної соцдопомоги на дітей-сиріт та дітей, позбавлених батьківського піклування у прийомних сім ях, грошового забезпечення прийомним батькам за надання соцпослуг…</t>
  </si>
  <si>
    <t xml:space="preserve"> -  Централізовані заходи з лікування хворих на цукровий та нецукровий діабет</t>
  </si>
  <si>
    <t xml:space="preserve"> - Відшкодування вартості лікарських засобів для лікування окремих категорій</t>
  </si>
  <si>
    <t>2111</t>
  </si>
  <si>
    <t>2152</t>
  </si>
  <si>
    <t>2144</t>
  </si>
  <si>
    <t>2146</t>
  </si>
  <si>
    <t xml:space="preserve">5011 5012 5031 5041 5062 5063 </t>
  </si>
  <si>
    <t xml:space="preserve">   - Утримання та ефективна експлуатація об єктів житлово-комунального господарства</t>
  </si>
  <si>
    <t xml:space="preserve">  -Організація  благоустрою населених пунктів</t>
  </si>
  <si>
    <t>6011</t>
  </si>
  <si>
    <t xml:space="preserve">  - Експлуатація та технічне обслуговування житлового фонду</t>
  </si>
  <si>
    <t>6012</t>
  </si>
  <si>
    <t xml:space="preserve"> - Забезпечення діяльності з виробництва, транспортування, постачання теплової енергії</t>
  </si>
  <si>
    <t>6014</t>
  </si>
  <si>
    <t xml:space="preserve"> - Забезпечення збору та вивезення сміття і відходів</t>
  </si>
  <si>
    <t>6015</t>
  </si>
  <si>
    <t xml:space="preserve"> - Забезпечення надійної та безперебійної експлуатації ліфтів</t>
  </si>
  <si>
    <t>6017</t>
  </si>
  <si>
    <t xml:space="preserve"> - Інша діяльність, пов язана з експлуатацією об єктів житлово-комунального господарства</t>
  </si>
  <si>
    <t>6020</t>
  </si>
  <si>
    <t xml:space="preserve"> - Забезпечення функціонування підприємств, установ та організацій, що виробляють, виконують та/або надають житлово-комунальні послуги</t>
  </si>
  <si>
    <t>8410</t>
  </si>
  <si>
    <t xml:space="preserve"> - Фінансова підтримка засобів масової інформації</t>
  </si>
  <si>
    <t>7130</t>
  </si>
  <si>
    <t>7000</t>
  </si>
  <si>
    <t>Економічна діяльність</t>
  </si>
  <si>
    <t>7350</t>
  </si>
  <si>
    <t>7426</t>
  </si>
  <si>
    <t>7442</t>
  </si>
  <si>
    <t>7680</t>
  </si>
  <si>
    <t xml:space="preserve"> - Здійснення заходів з землеустрою</t>
  </si>
  <si>
    <t xml:space="preserve"> - Розроблення схем планування та забудови територій (містобудівної документації)</t>
  </si>
  <si>
    <t xml:space="preserve"> - Утримання та розвиток інших об єктів транспортної інфраструктури</t>
  </si>
  <si>
    <t xml:space="preserve"> - Членські внески до асоціацій органів місцевого самоврядування</t>
  </si>
  <si>
    <t>8000</t>
  </si>
  <si>
    <t>Інша діяльність</t>
  </si>
  <si>
    <t>8700</t>
  </si>
  <si>
    <t xml:space="preserve">    - Резервний фонд</t>
  </si>
  <si>
    <t>9000</t>
  </si>
  <si>
    <t>Міжбюджетні трансферти</t>
  </si>
  <si>
    <t>9700</t>
  </si>
  <si>
    <t>Інші субвенції з міського бюджету</t>
  </si>
  <si>
    <t>Надання позашкільної освіти позашкільними закладами освіти, заходи із позашкільної роботи з дітьми</t>
  </si>
  <si>
    <t>Організація благоустрою населених пунктів</t>
  </si>
  <si>
    <t>4030</t>
  </si>
  <si>
    <t>Забезпечення діяльності бібліотек</t>
  </si>
  <si>
    <t>4040</t>
  </si>
  <si>
    <t>Забезпечення діяльності галереї мистецтв</t>
  </si>
  <si>
    <t>1100</t>
  </si>
  <si>
    <t>Надання спеціальної освіти школами естетичного виховання…</t>
  </si>
  <si>
    <t>8311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</si>
  <si>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</si>
  <si>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</si>
  <si>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7366</t>
  </si>
  <si>
    <t>Реалізація проектів в рамках Надзвичайної кредитної програми для відновлення України</t>
  </si>
  <si>
    <t>7370</t>
  </si>
  <si>
    <t>Реалізація інших заходів щодо соціально-економічного розвитку територій</t>
  </si>
  <si>
    <t>8881</t>
  </si>
  <si>
    <t>8822</t>
  </si>
  <si>
    <t>План з урахуван-ням внесених змін на 2019р.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</si>
  <si>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</si>
  <si>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</si>
  <si>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</si>
  <si>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</si>
  <si>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3031</t>
  </si>
  <si>
    <t>Надання інших пільг окремим категоріям громадян відповідно до законодавства</t>
  </si>
  <si>
    <t>Надання реабілітаційних послуг особам з інвалідністю та дітям з інвалідністю</t>
  </si>
  <si>
    <t>Забезпечення діяльності з виробництва, транспортування, постачання теплової енергії</t>
  </si>
  <si>
    <t>Забезпечення надійної та безперебіної експлуатації ліфтів</t>
  </si>
  <si>
    <t>6016</t>
  </si>
  <si>
    <t>Впровадження засобів обліку витрат та регулювання споживання води та теплової енергії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</si>
  <si>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</si>
  <si>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6084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</si>
  <si>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</si>
  <si>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</si>
  <si>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</si>
  <si>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</si>
  <si>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</si>
  <si>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</si>
  <si>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7325</t>
  </si>
  <si>
    <t>Будівництво споруд,установ та закладів фізичної культури і спорту</t>
  </si>
  <si>
    <t>7330</t>
  </si>
  <si>
    <t>Будівництво інших об єктів комунальної власності</t>
  </si>
  <si>
    <t>Розроблення схем планування та забудови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</si>
  <si>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</si>
  <si>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</si>
  <si>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</si>
  <si>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</si>
  <si>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</si>
  <si>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</si>
  <si>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7670</t>
  </si>
  <si>
    <t>8110</t>
  </si>
  <si>
    <t>Заходи із запобігання та ліквідації надзвичайних ситуацій та наслідків стихійного лиха</t>
  </si>
  <si>
    <t>0150</t>
  </si>
  <si>
    <t>0160</t>
  </si>
  <si>
    <t>Організаційне, інформаційно-аналітичне та матеріально-технічне забезпечення діяльності міської ради</t>
  </si>
  <si>
    <t>Керівництво і управління у відповідній сфері у містах, селищах, селах, об єднаних територіальних громадах</t>
  </si>
  <si>
    <t>8821</t>
  </si>
  <si>
    <t>Надання кошів для забезпечення гарантійних зобов язань за позичальників, що отримали кредити під місцеві гарантії</t>
  </si>
  <si>
    <t>Надання пільгових дострокових кредитів молодим сім ям та одиноким молодим громадянам на будівництво/придбання житла</t>
  </si>
  <si>
    <t>Повернення пільгових дострокових кредитів, наданих молодим сім ям та одиноким молодим громадянам на будівництво/придбання житла</t>
  </si>
  <si>
    <t>2010 2080 2100 2151</t>
  </si>
  <si>
    <t xml:space="preserve">   - Багатопрофільна лікарня, амбулаторно-поліклінічна допомога, стоматологічна допомога, централізована бухгалтерія</t>
  </si>
  <si>
    <t xml:space="preserve">   - Надання пiльг на оплату житлово-комунальних послуг, на придбання тавердого палива та скрапленого газу, з оплати послуг зв язку, інших пільг  та компенсаційні виплати за пільговий проїзд на залізничному транспорті окремим категоріям громадян відповідно до законодавства,</t>
  </si>
  <si>
    <t>3011 3021 3031 3032 3035</t>
  </si>
  <si>
    <t>План з урахуван-ням внесених змін на 1 півріччя 2019р.</t>
  </si>
  <si>
    <t>Виконано за 1 півріччя 2019р.</t>
  </si>
  <si>
    <t>% до уточненого плану на 1 півріччя 2019 р.</t>
  </si>
  <si>
    <t>Виконано за 1 півріччя 2018р.</t>
  </si>
  <si>
    <t>% до 1 півріччя 2018 р.</t>
  </si>
  <si>
    <t>3140</t>
  </si>
  <si>
    <t>Оздоровлення та відпочинок дітей</t>
  </si>
  <si>
    <t>3090</t>
  </si>
  <si>
    <t>6013</t>
  </si>
  <si>
    <t>Забезпечення діяльності водопровідно-каналізаційного господарства</t>
  </si>
  <si>
    <t>7693</t>
  </si>
  <si>
    <t>Інші заходи, пов язані з економічною діяльністю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</si>
  <si>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</si>
  <si>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</si>
  <si>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</si>
  <si>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</si>
  <si>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Інші заходи у сфері електротранспорту</t>
  </si>
  <si>
    <t>7470</t>
  </si>
  <si>
    <t>Інша діяльність у сфері дорожнього господарства</t>
  </si>
  <si>
    <t>Інші субвенції з місцевого бюджету</t>
  </si>
  <si>
    <t xml:space="preserve">   - Надання допомог сiм'ям з дiтьми, малозабезпеченим сім ям, тимчасової допомоги дітям, вішкодування послуги "муніципальна няня"</t>
  </si>
  <si>
    <t xml:space="preserve"> - 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непрацездатній особі, яка доглядає за особою з інвалідністю І групи, а також за особою, яка досягла 80-річного віку, надання допомоги на дітей, хворих на тяжкі хвороби, на дітей які виховуються у багатодітних сім ях</t>
  </si>
  <si>
    <t xml:space="preserve"> - Видатки на поховання учасників бойових дій та осіб з інвалідністю внаслідок війни</t>
  </si>
  <si>
    <t xml:space="preserve"> - Організація та проведення громадських робіт</t>
  </si>
  <si>
    <t>Забезпечення діяльності палаців і будинків культури, клубів, центрів дозвілля та інших клубних закладів</t>
  </si>
  <si>
    <t>Утримання та навчально-тренувальна робота комунальних дитячо-юнацьких спортивних шкіл</t>
  </si>
  <si>
    <t>Керуючий справами виконкому</t>
  </si>
  <si>
    <t>Ю.А. Журба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</si>
</sst>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64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4" fillId="0" borderId="0" xfId="53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172" fontId="12" fillId="33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12" fillId="0" borderId="10" xfId="0" applyNumberFormat="1" applyFont="1" applyBorder="1" applyAlignment="1">
      <alignment/>
    </xf>
    <xf numFmtId="49" fontId="3" fillId="35" borderId="12" xfId="0" applyNumberFormat="1" applyFont="1" applyFill="1" applyBorder="1" applyAlignment="1" applyProtection="1">
      <alignment horizontal="center"/>
      <protection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6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6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16" fillId="36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5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6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5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3" fillId="36" borderId="40" xfId="0" applyNumberFormat="1" applyFont="1" applyFill="1" applyBorder="1" applyAlignment="1">
      <alignment/>
    </xf>
    <xf numFmtId="0" fontId="0" fillId="34" borderId="41" xfId="0" applyFill="1" applyBorder="1" applyAlignment="1">
      <alignment/>
    </xf>
    <xf numFmtId="172" fontId="21" fillId="34" borderId="42" xfId="0" applyNumberFormat="1" applyFont="1" applyFill="1" applyBorder="1" applyAlignment="1">
      <alignment/>
    </xf>
    <xf numFmtId="172" fontId="21" fillId="0" borderId="42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21" fillId="36" borderId="42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172" fontId="9" fillId="0" borderId="42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44" xfId="0" applyNumberFormat="1" applyFont="1" applyFill="1" applyBorder="1" applyAlignment="1">
      <alignment/>
    </xf>
    <xf numFmtId="172" fontId="3" fillId="34" borderId="10" xfId="0" applyNumberFormat="1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6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 wrapText="1"/>
    </xf>
    <xf numFmtId="172" fontId="3" fillId="36" borderId="40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0" xfId="0" applyNumberFormat="1" applyFont="1" applyFill="1" applyBorder="1" applyAlignment="1">
      <alignment/>
    </xf>
    <xf numFmtId="172" fontId="12" fillId="0" borderId="26" xfId="0" applyNumberFormat="1" applyFont="1" applyBorder="1" applyAlignment="1">
      <alignment horizontal="center"/>
    </xf>
    <xf numFmtId="172" fontId="12" fillId="0" borderId="4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37" borderId="10" xfId="0" applyNumberFormat="1" applyFont="1" applyFill="1" applyBorder="1" applyAlignment="1">
      <alignment/>
    </xf>
    <xf numFmtId="0" fontId="4" fillId="0" borderId="0" xfId="53" applyFont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41" xfId="0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wrapText="1"/>
      <protection/>
    </xf>
    <xf numFmtId="172" fontId="4" fillId="0" borderId="2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/>
    </xf>
    <xf numFmtId="172" fontId="3" fillId="0" borderId="2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2" fontId="3" fillId="0" borderId="31" xfId="0" applyNumberFormat="1" applyFont="1" applyFill="1" applyBorder="1" applyAlignment="1">
      <alignment horizontal="center"/>
    </xf>
    <xf numFmtId="172" fontId="3" fillId="0" borderId="44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172" fontId="21" fillId="0" borderId="45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22" fillId="0" borderId="4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47" xfId="0" applyFont="1" applyBorder="1" applyAlignment="1">
      <alignment/>
    </xf>
    <xf numFmtId="172" fontId="4" fillId="0" borderId="21" xfId="0" applyNumberFormat="1" applyFont="1" applyBorder="1" applyAlignment="1">
      <alignment horizontal="center"/>
    </xf>
    <xf numFmtId="0" fontId="4" fillId="0" borderId="0" xfId="53" applyFont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172" fontId="13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172" fontId="4" fillId="0" borderId="40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>
      <alignment horizontal="center"/>
    </xf>
    <xf numFmtId="172" fontId="4" fillId="0" borderId="44" xfId="0" applyNumberFormat="1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2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38" borderId="42" xfId="0" applyNumberFormat="1" applyFont="1" applyFill="1" applyBorder="1" applyAlignment="1">
      <alignment/>
    </xf>
    <xf numFmtId="0" fontId="23" fillId="0" borderId="3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horizontal="left" wrapText="1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172" fontId="12" fillId="0" borderId="44" xfId="0" applyNumberFormat="1" applyFont="1" applyBorder="1" applyAlignment="1">
      <alignment horizontal="center"/>
    </xf>
    <xf numFmtId="172" fontId="12" fillId="33" borderId="44" xfId="0" applyNumberFormat="1" applyFont="1" applyFill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172" fontId="21" fillId="0" borderId="41" xfId="0" applyNumberFormat="1" applyFont="1" applyFill="1" applyBorder="1" applyAlignment="1">
      <alignment/>
    </xf>
    <xf numFmtId="172" fontId="3" fillId="0" borderId="33" xfId="0" applyNumberFormat="1" applyFont="1" applyBorder="1" applyAlignment="1">
      <alignment horizontal="center"/>
    </xf>
    <xf numFmtId="172" fontId="3" fillId="0" borderId="34" xfId="0" applyNumberFormat="1" applyFont="1" applyBorder="1" applyAlignment="1">
      <alignment horizontal="center"/>
    </xf>
    <xf numFmtId="172" fontId="3" fillId="33" borderId="34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72" fontId="3" fillId="0" borderId="34" xfId="0" applyNumberFormat="1" applyFont="1" applyBorder="1" applyAlignment="1">
      <alignment horizontal="center"/>
    </xf>
    <xf numFmtId="172" fontId="21" fillId="0" borderId="39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0" xfId="53" applyFont="1" applyAlignment="1" applyProtection="1">
      <alignment wrapText="1"/>
      <protection/>
    </xf>
    <xf numFmtId="0" fontId="25" fillId="0" borderId="0" xfId="53" applyFont="1" applyProtection="1">
      <alignment/>
      <protection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21" fillId="37" borderId="42" xfId="0" applyNumberFormat="1" applyFont="1" applyFill="1" applyBorder="1" applyAlignment="1">
      <alignment/>
    </xf>
    <xf numFmtId="172" fontId="3" fillId="6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0" xfId="0" applyFont="1" applyFill="1" applyBorder="1" applyAlignment="1" applyProtection="1">
      <alignment horizontal="center"/>
      <protection/>
    </xf>
    <xf numFmtId="172" fontId="9" fillId="38" borderId="42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172" fontId="3" fillId="37" borderId="26" xfId="0" applyNumberFormat="1" applyFont="1" applyFill="1" applyBorder="1" applyAlignment="1">
      <alignment/>
    </xf>
    <xf numFmtId="49" fontId="3" fillId="37" borderId="21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/>
    </xf>
    <xf numFmtId="0" fontId="6" fillId="0" borderId="31" xfId="0" applyFont="1" applyBorder="1" applyAlignment="1">
      <alignment/>
    </xf>
    <xf numFmtId="0" fontId="3" fillId="34" borderId="31" xfId="0" applyFont="1" applyFill="1" applyBorder="1" applyAlignment="1">
      <alignment/>
    </xf>
    <xf numFmtId="0" fontId="18" fillId="34" borderId="31" xfId="0" applyFont="1" applyFill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3" fillId="34" borderId="21" xfId="0" applyNumberFormat="1" applyFont="1" applyFill="1" applyBorder="1" applyAlignment="1">
      <alignment horizontal="center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49" fontId="3" fillId="34" borderId="28" xfId="0" applyNumberFormat="1" applyFont="1" applyFill="1" applyBorder="1" applyAlignment="1" applyProtection="1">
      <alignment horizontal="center"/>
      <protection/>
    </xf>
    <xf numFmtId="49" fontId="19" fillId="0" borderId="28" xfId="0" applyNumberFormat="1" applyFont="1" applyBorder="1" applyAlignment="1">
      <alignment/>
    </xf>
    <xf numFmtId="49" fontId="12" fillId="0" borderId="28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49" fontId="3" fillId="34" borderId="27" xfId="0" applyNumberFormat="1" applyFont="1" applyFill="1" applyBorder="1" applyAlignment="1" applyProtection="1">
      <alignment horizontal="center"/>
      <protection/>
    </xf>
    <xf numFmtId="49" fontId="12" fillId="36" borderId="27" xfId="0" applyNumberFormat="1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172" fontId="3" fillId="33" borderId="26" xfId="0" applyNumberFormat="1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3" borderId="53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4" fillId="33" borderId="26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8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172" fontId="3" fillId="34" borderId="51" xfId="0" applyNumberFormat="1" applyFont="1" applyFill="1" applyBorder="1" applyAlignment="1">
      <alignment/>
    </xf>
    <xf numFmtId="172" fontId="3" fillId="36" borderId="53" xfId="0" applyNumberFormat="1" applyFont="1" applyFill="1" applyBorder="1" applyAlignment="1">
      <alignment/>
    </xf>
    <xf numFmtId="0" fontId="13" fillId="0" borderId="2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 applyProtection="1">
      <alignment horizontal="left" wrapText="1"/>
      <protection/>
    </xf>
    <xf numFmtId="0" fontId="12" fillId="0" borderId="12" xfId="0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3" fillId="34" borderId="12" xfId="0" applyFont="1" applyFill="1" applyBorder="1" applyAlignment="1" applyProtection="1">
      <alignment horizontal="center" wrapText="1"/>
      <protection/>
    </xf>
    <xf numFmtId="0" fontId="12" fillId="38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4" borderId="12" xfId="0" applyFont="1" applyFill="1" applyBorder="1" applyAlignment="1">
      <alignment wrapText="1"/>
    </xf>
    <xf numFmtId="0" fontId="3" fillId="34" borderId="18" xfId="0" applyFont="1" applyFill="1" applyBorder="1" applyAlignment="1">
      <alignment horizontal="left" wrapText="1"/>
    </xf>
    <xf numFmtId="49" fontId="13" fillId="0" borderId="28" xfId="0" applyNumberFormat="1" applyFont="1" applyFill="1" applyBorder="1" applyAlignment="1" applyProtection="1">
      <alignment horizontal="center"/>
      <protection/>
    </xf>
    <xf numFmtId="172" fontId="3" fillId="0" borderId="53" xfId="0" applyNumberFormat="1" applyFont="1" applyFill="1" applyBorder="1" applyAlignment="1">
      <alignment/>
    </xf>
    <xf numFmtId="0" fontId="3" fillId="36" borderId="18" xfId="0" applyFont="1" applyFill="1" applyBorder="1" applyAlignment="1">
      <alignment wrapText="1"/>
    </xf>
    <xf numFmtId="0" fontId="12" fillId="38" borderId="18" xfId="0" applyFont="1" applyFill="1" applyBorder="1" applyAlignment="1" applyProtection="1">
      <alignment horizontal="left" wrapText="1"/>
      <protection/>
    </xf>
    <xf numFmtId="172" fontId="12" fillId="38" borderId="10" xfId="0" applyNumberFormat="1" applyFont="1" applyFill="1" applyBorder="1" applyAlignment="1" applyProtection="1">
      <alignment horizontal="center"/>
      <protection/>
    </xf>
    <xf numFmtId="172" fontId="12" fillId="38" borderId="53" xfId="0" applyNumberFormat="1" applyFont="1" applyFill="1" applyBorder="1" applyAlignment="1">
      <alignment/>
    </xf>
    <xf numFmtId="49" fontId="3" fillId="34" borderId="19" xfId="0" applyNumberFormat="1" applyFont="1" applyFill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2" fontId="3" fillId="38" borderId="10" xfId="0" applyNumberFormat="1" applyFont="1" applyFill="1" applyBorder="1" applyAlignment="1" applyProtection="1">
      <alignment horizontal="center"/>
      <protection/>
    </xf>
    <xf numFmtId="172" fontId="21" fillId="38" borderId="42" xfId="0" applyNumberFormat="1" applyFont="1" applyFill="1" applyBorder="1" applyAlignment="1">
      <alignment/>
    </xf>
    <xf numFmtId="49" fontId="12" fillId="38" borderId="12" xfId="0" applyNumberFormat="1" applyFont="1" applyFill="1" applyBorder="1" applyAlignment="1" applyProtection="1">
      <alignment horizontal="center"/>
      <protection/>
    </xf>
    <xf numFmtId="0" fontId="12" fillId="38" borderId="21" xfId="0" applyFont="1" applyFill="1" applyBorder="1" applyAlignment="1" applyProtection="1">
      <alignment horizontal="left" wrapText="1"/>
      <protection/>
    </xf>
    <xf numFmtId="172" fontId="12" fillId="38" borderId="21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2" fillId="38" borderId="21" xfId="0" applyFont="1" applyFill="1" applyBorder="1" applyAlignment="1" applyProtection="1">
      <alignment horizontal="left" vertical="center" wrapText="1"/>
      <protection/>
    </xf>
    <xf numFmtId="172" fontId="21" fillId="34" borderId="54" xfId="0" applyNumberFormat="1" applyFont="1" applyFill="1" applyBorder="1" applyAlignment="1">
      <alignment/>
    </xf>
    <xf numFmtId="172" fontId="7" fillId="0" borderId="54" xfId="0" applyNumberFormat="1" applyFont="1" applyFill="1" applyBorder="1" applyAlignment="1">
      <alignment/>
    </xf>
    <xf numFmtId="0" fontId="4" fillId="0" borderId="0" xfId="53" applyFont="1" applyBorder="1" applyProtection="1">
      <alignment/>
      <protection/>
    </xf>
    <xf numFmtId="0" fontId="4" fillId="0" borderId="37" xfId="53" applyFont="1" applyBorder="1" applyProtection="1">
      <alignment/>
      <protection/>
    </xf>
    <xf numFmtId="49" fontId="12" fillId="0" borderId="37" xfId="0" applyNumberFormat="1" applyFont="1" applyBorder="1" applyAlignment="1" applyProtection="1">
      <alignment horizontal="center" wrapText="1"/>
      <protection/>
    </xf>
    <xf numFmtId="49" fontId="12" fillId="0" borderId="37" xfId="0" applyNumberFormat="1" applyFont="1" applyBorder="1" applyAlignment="1" applyProtection="1">
      <alignment horizontal="center"/>
      <protection/>
    </xf>
    <xf numFmtId="3" fontId="4" fillId="0" borderId="37" xfId="53" applyNumberFormat="1" applyFont="1" applyBorder="1" applyProtection="1">
      <alignment/>
      <protection/>
    </xf>
    <xf numFmtId="0" fontId="3" fillId="37" borderId="12" xfId="0" applyFont="1" applyFill="1" applyBorder="1" applyAlignment="1" applyProtection="1">
      <alignment horizontal="left" wrapText="1"/>
      <protection/>
    </xf>
    <xf numFmtId="172" fontId="18" fillId="37" borderId="10" xfId="0" applyNumberFormat="1" applyFont="1" applyFill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>
      <alignment horizontal="left" wrapText="1"/>
    </xf>
    <xf numFmtId="172" fontId="12" fillId="38" borderId="26" xfId="0" applyNumberFormat="1" applyFont="1" applyFill="1" applyBorder="1" applyAlignment="1">
      <alignment/>
    </xf>
    <xf numFmtId="172" fontId="12" fillId="38" borderId="21" xfId="0" applyNumberFormat="1" applyFont="1" applyFill="1" applyBorder="1" applyAlignment="1">
      <alignment/>
    </xf>
    <xf numFmtId="0" fontId="12" fillId="38" borderId="10" xfId="0" applyFont="1" applyFill="1" applyBorder="1" applyAlignment="1" applyProtection="1">
      <alignment horizontal="left" wrapText="1"/>
      <protection/>
    </xf>
    <xf numFmtId="172" fontId="12" fillId="0" borderId="53" xfId="0" applyNumberFormat="1" applyFont="1" applyFill="1" applyBorder="1" applyAlignment="1">
      <alignment/>
    </xf>
    <xf numFmtId="172" fontId="3" fillId="38" borderId="21" xfId="0" applyNumberFormat="1" applyFont="1" applyFill="1" applyBorder="1" applyAlignment="1">
      <alignment/>
    </xf>
    <xf numFmtId="0" fontId="12" fillId="38" borderId="19" xfId="0" applyFont="1" applyFill="1" applyBorder="1" applyAlignment="1" applyProtection="1">
      <alignment horizontal="left" wrapText="1"/>
      <protection/>
    </xf>
    <xf numFmtId="172" fontId="3" fillId="38" borderId="55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49" fontId="12" fillId="38" borderId="31" xfId="0" applyNumberFormat="1" applyFont="1" applyFill="1" applyBorder="1" applyAlignment="1" applyProtection="1">
      <alignment horizontal="center"/>
      <protection/>
    </xf>
    <xf numFmtId="0" fontId="12" fillId="38" borderId="31" xfId="0" applyFont="1" applyFill="1" applyBorder="1" applyAlignment="1" applyProtection="1">
      <alignment horizontal="left" wrapText="1"/>
      <protection/>
    </xf>
    <xf numFmtId="0" fontId="13" fillId="0" borderId="56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172" fontId="4" fillId="38" borderId="44" xfId="0" applyNumberFormat="1" applyFont="1" applyFill="1" applyBorder="1" applyAlignment="1">
      <alignment/>
    </xf>
    <xf numFmtId="172" fontId="12" fillId="38" borderId="21" xfId="0" applyNumberFormat="1" applyFont="1" applyFill="1" applyBorder="1" applyAlignment="1">
      <alignment horizontal="center"/>
    </xf>
    <xf numFmtId="0" fontId="4" fillId="38" borderId="0" xfId="53" applyFont="1" applyFill="1" applyProtection="1">
      <alignment/>
      <protection/>
    </xf>
    <xf numFmtId="49" fontId="12" fillId="38" borderId="12" xfId="0" applyNumberFormat="1" applyFont="1" applyFill="1" applyBorder="1" applyAlignment="1" applyProtection="1">
      <alignment horizontal="center"/>
      <protection/>
    </xf>
    <xf numFmtId="0" fontId="12" fillId="38" borderId="21" xfId="0" applyFont="1" applyFill="1" applyBorder="1" applyAlignment="1">
      <alignment wrapText="1"/>
    </xf>
    <xf numFmtId="172" fontId="12" fillId="38" borderId="26" xfId="0" applyNumberFormat="1" applyFont="1" applyFill="1" applyBorder="1" applyAlignment="1">
      <alignment horizontal="center"/>
    </xf>
    <xf numFmtId="0" fontId="17" fillId="38" borderId="10" xfId="0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49" fontId="12" fillId="0" borderId="26" xfId="0" applyNumberFormat="1" applyFont="1" applyFill="1" applyBorder="1" applyAlignment="1" applyProtection="1">
      <alignment horizontal="center"/>
      <protection/>
    </xf>
    <xf numFmtId="172" fontId="12" fillId="0" borderId="26" xfId="0" applyNumberFormat="1" applyFont="1" applyFill="1" applyBorder="1" applyAlignment="1">
      <alignment/>
    </xf>
    <xf numFmtId="172" fontId="12" fillId="0" borderId="53" xfId="0" applyNumberFormat="1" applyFont="1" applyFill="1" applyBorder="1" applyAlignment="1">
      <alignment/>
    </xf>
    <xf numFmtId="172" fontId="12" fillId="6" borderId="10" xfId="0" applyNumberFormat="1" applyFont="1" applyFill="1" applyBorder="1" applyAlignment="1" applyProtection="1">
      <alignment horizontal="center"/>
      <protection/>
    </xf>
    <xf numFmtId="172" fontId="20" fillId="6" borderId="10" xfId="0" applyNumberFormat="1" applyFont="1" applyFill="1" applyBorder="1" applyAlignment="1" applyProtection="1">
      <alignment horizontal="center"/>
      <protection/>
    </xf>
    <xf numFmtId="0" fontId="12" fillId="38" borderId="57" xfId="0" applyFont="1" applyFill="1" applyBorder="1" applyAlignment="1" applyProtection="1">
      <alignment horizontal="left" wrapText="1"/>
      <protection/>
    </xf>
    <xf numFmtId="0" fontId="20" fillId="38" borderId="31" xfId="0" applyFont="1" applyFill="1" applyBorder="1" applyAlignment="1">
      <alignment/>
    </xf>
    <xf numFmtId="0" fontId="12" fillId="38" borderId="19" xfId="0" applyFont="1" applyFill="1" applyBorder="1" applyAlignment="1">
      <alignment horizontal="left" wrapText="1"/>
    </xf>
    <xf numFmtId="0" fontId="12" fillId="38" borderId="26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61">
      <selection activeCell="N86" sqref="N86"/>
    </sheetView>
  </sheetViews>
  <sheetFormatPr defaultColWidth="9.125" defaultRowHeight="12.75"/>
  <cols>
    <col min="1" max="1" width="9.125" style="1" customWidth="1"/>
    <col min="2" max="2" width="46.375" style="188" customWidth="1"/>
    <col min="3" max="3" width="12.125" style="1" customWidth="1"/>
    <col min="4" max="4" width="11.875" style="1" customWidth="1"/>
    <col min="5" max="5" width="10.50390625" style="1" customWidth="1"/>
    <col min="6" max="6" width="11.00390625" style="1" customWidth="1"/>
    <col min="7" max="7" width="11.875" style="1" customWidth="1"/>
    <col min="8" max="8" width="9.375" style="1" customWidth="1"/>
    <col min="9" max="9" width="13.375" style="1" bestFit="1" customWidth="1"/>
    <col min="10" max="16384" width="9.125" style="1" customWidth="1"/>
  </cols>
  <sheetData>
    <row r="1" spans="1:8" ht="114.75" thickBot="1">
      <c r="A1" s="38" t="s">
        <v>86</v>
      </c>
      <c r="B1" s="162" t="s">
        <v>85</v>
      </c>
      <c r="C1" s="158" t="s">
        <v>394</v>
      </c>
      <c r="D1" s="159" t="s">
        <v>395</v>
      </c>
      <c r="E1" s="159" t="s">
        <v>396</v>
      </c>
      <c r="F1" s="159" t="s">
        <v>106</v>
      </c>
      <c r="G1" s="159" t="s">
        <v>397</v>
      </c>
      <c r="H1" s="161" t="s">
        <v>398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8">
        <v>6</v>
      </c>
      <c r="G2" s="37">
        <v>4</v>
      </c>
      <c r="H2" s="151"/>
    </row>
    <row r="3" spans="1:8" ht="19.5" customHeight="1" thickBot="1">
      <c r="A3"/>
      <c r="B3" s="80" t="s">
        <v>0</v>
      </c>
      <c r="C3" s="81"/>
      <c r="D3" s="120"/>
      <c r="E3" s="120"/>
      <c r="F3" s="149"/>
      <c r="G3" s="120"/>
      <c r="H3" s="150"/>
    </row>
    <row r="4" spans="1:8" ht="21.75" customHeight="1" thickBot="1">
      <c r="A4" s="27" t="s">
        <v>272</v>
      </c>
      <c r="B4" s="103" t="s">
        <v>271</v>
      </c>
      <c r="C4" s="121">
        <v>65000.229</v>
      </c>
      <c r="D4" s="122">
        <v>47816.89</v>
      </c>
      <c r="E4" s="123">
        <f aca="true" t="shared" si="0" ref="E4:E28">D4/C4*100</f>
        <v>73.56418698155663</v>
      </c>
      <c r="F4" s="123">
        <f aca="true" t="shared" si="1" ref="F4:F28">D4-C4</f>
        <v>-17183.339</v>
      </c>
      <c r="G4" s="122">
        <v>36556.422</v>
      </c>
      <c r="H4" s="154">
        <f>D4/G4*100</f>
        <v>130.8029817578974</v>
      </c>
    </row>
    <row r="5" spans="1:8" ht="48" hidden="1" thickBot="1">
      <c r="A5" s="28" t="s">
        <v>3</v>
      </c>
      <c r="B5" s="104" t="s">
        <v>88</v>
      </c>
      <c r="C5" s="125"/>
      <c r="D5" s="15"/>
      <c r="E5" s="16" t="e">
        <f t="shared" si="0"/>
        <v>#DIV/0!</v>
      </c>
      <c r="F5" s="16">
        <f t="shared" si="1"/>
        <v>0</v>
      </c>
      <c r="G5" s="15"/>
      <c r="H5" s="153"/>
    </row>
    <row r="6" spans="1:8" ht="21" customHeight="1" thickBot="1">
      <c r="A6" s="29" t="s">
        <v>224</v>
      </c>
      <c r="B6" s="105" t="s">
        <v>128</v>
      </c>
      <c r="C6" s="125">
        <v>216948.284</v>
      </c>
      <c r="D6" s="15">
        <v>187573.732</v>
      </c>
      <c r="E6" s="16">
        <f t="shared" si="0"/>
        <v>86.46011323140955</v>
      </c>
      <c r="F6" s="16">
        <f t="shared" si="1"/>
        <v>-29374.552000000025</v>
      </c>
      <c r="G6" s="15">
        <v>158672.729</v>
      </c>
      <c r="H6" s="154">
        <f aca="true" t="shared" si="2" ref="H6:H45">D6/G6*100</f>
        <v>118.21422192845755</v>
      </c>
    </row>
    <row r="7" spans="1:8" ht="21" customHeight="1" thickBot="1">
      <c r="A7" s="28" t="s">
        <v>225</v>
      </c>
      <c r="B7" s="105" t="s">
        <v>66</v>
      </c>
      <c r="C7" s="125">
        <v>187363.698</v>
      </c>
      <c r="D7" s="15">
        <v>130139.29</v>
      </c>
      <c r="E7" s="16">
        <f t="shared" si="0"/>
        <v>69.45811349218779</v>
      </c>
      <c r="F7" s="16">
        <f t="shared" si="1"/>
        <v>-57224.40800000001</v>
      </c>
      <c r="G7" s="15">
        <v>141094.748</v>
      </c>
      <c r="H7" s="154">
        <f t="shared" si="2"/>
        <v>92.2353892293709</v>
      </c>
    </row>
    <row r="8" spans="1:8" ht="66" customHeight="1" thickBot="1">
      <c r="A8" s="370" t="s">
        <v>390</v>
      </c>
      <c r="B8" s="106" t="s">
        <v>391</v>
      </c>
      <c r="C8" s="185">
        <f>C7-C9-C10-C11-C12</f>
        <v>176214.99899999998</v>
      </c>
      <c r="D8" s="185">
        <f>D7-D9-D10-D11-D12</f>
        <v>122647.09499999999</v>
      </c>
      <c r="E8" s="18">
        <f t="shared" si="0"/>
        <v>69.60082609085961</v>
      </c>
      <c r="F8" s="88">
        <f t="shared" si="1"/>
        <v>-53567.903999999995</v>
      </c>
      <c r="G8" s="185">
        <f>G7-G9-G10-G11-G12</f>
        <v>114584.95399999998</v>
      </c>
      <c r="H8" s="156">
        <f t="shared" si="2"/>
        <v>107.03595081078446</v>
      </c>
    </row>
    <row r="9" spans="1:8" ht="30.75" customHeight="1" thickBot="1">
      <c r="A9" s="371" t="s">
        <v>291</v>
      </c>
      <c r="B9" s="76" t="s">
        <v>147</v>
      </c>
      <c r="C9" s="126">
        <v>3523.697</v>
      </c>
      <c r="D9" s="19">
        <v>2056.838</v>
      </c>
      <c r="E9" s="18">
        <f t="shared" si="0"/>
        <v>58.37159097391178</v>
      </c>
      <c r="F9" s="88">
        <f t="shared" si="1"/>
        <v>-1466.859</v>
      </c>
      <c r="G9" s="19">
        <v>23227.955</v>
      </c>
      <c r="H9" s="156">
        <f t="shared" si="2"/>
        <v>8.855011127755327</v>
      </c>
    </row>
    <row r="10" spans="1:8" ht="49.5" customHeight="1" thickBot="1">
      <c r="A10" s="372" t="s">
        <v>292</v>
      </c>
      <c r="B10" s="106" t="s">
        <v>238</v>
      </c>
      <c r="C10" s="126">
        <v>4355.5</v>
      </c>
      <c r="D10" s="19">
        <v>2513.696</v>
      </c>
      <c r="E10" s="18">
        <f t="shared" si="0"/>
        <v>57.71314430030995</v>
      </c>
      <c r="F10" s="88">
        <f t="shared" si="1"/>
        <v>-1841.804</v>
      </c>
      <c r="G10" s="19">
        <v>493.09</v>
      </c>
      <c r="H10" s="156">
        <f t="shared" si="2"/>
        <v>509.78442069399097</v>
      </c>
    </row>
    <row r="11" spans="1:8" ht="50.25" customHeight="1" thickBot="1">
      <c r="A11" s="373" t="s">
        <v>293</v>
      </c>
      <c r="B11" s="107" t="s">
        <v>289</v>
      </c>
      <c r="C11" s="126">
        <v>2671.706</v>
      </c>
      <c r="D11" s="19">
        <v>2325.97</v>
      </c>
      <c r="E11" s="18">
        <f t="shared" si="0"/>
        <v>87.0593545846736</v>
      </c>
      <c r="F11" s="88">
        <f t="shared" si="1"/>
        <v>-345.73600000000033</v>
      </c>
      <c r="G11" s="19">
        <v>1556.301</v>
      </c>
      <c r="H11" s="156">
        <f t="shared" si="2"/>
        <v>149.45502187558833</v>
      </c>
    </row>
    <row r="12" spans="1:8" ht="47.25" customHeight="1" thickBot="1">
      <c r="A12" s="371" t="s">
        <v>294</v>
      </c>
      <c r="B12" s="107" t="s">
        <v>290</v>
      </c>
      <c r="C12" s="126">
        <v>597.796</v>
      </c>
      <c r="D12" s="19">
        <v>595.691</v>
      </c>
      <c r="E12" s="18">
        <f t="shared" si="0"/>
        <v>99.64787318750878</v>
      </c>
      <c r="F12" s="88">
        <f t="shared" si="1"/>
        <v>-2.105000000000018</v>
      </c>
      <c r="G12" s="19">
        <v>1232.448</v>
      </c>
      <c r="H12" s="156">
        <f t="shared" si="2"/>
        <v>48.333966220075816</v>
      </c>
    </row>
    <row r="13" spans="1:8" ht="27.75" customHeight="1" hidden="1" thickBot="1">
      <c r="A13" s="30"/>
      <c r="B13" s="107"/>
      <c r="C13" s="126"/>
      <c r="D13" s="19"/>
      <c r="E13" s="18"/>
      <c r="F13" s="88"/>
      <c r="G13" s="19"/>
      <c r="H13" s="156"/>
    </row>
    <row r="14" spans="1:8" ht="28.5" customHeight="1" hidden="1" thickBot="1">
      <c r="A14" s="31"/>
      <c r="B14" s="107"/>
      <c r="C14" s="126"/>
      <c r="D14" s="19"/>
      <c r="E14" s="18"/>
      <c r="F14" s="88"/>
      <c r="G14" s="19"/>
      <c r="H14" s="156"/>
    </row>
    <row r="15" spans="1:10" ht="30.75" customHeight="1" thickBot="1">
      <c r="A15" s="369" t="s">
        <v>227</v>
      </c>
      <c r="B15" s="105" t="s">
        <v>226</v>
      </c>
      <c r="C15" s="125">
        <f>SUM(C16:C38)</f>
        <v>175584.57799999998</v>
      </c>
      <c r="D15" s="125">
        <f>SUM(D16:D38)</f>
        <v>155382.389</v>
      </c>
      <c r="E15" s="16">
        <f t="shared" si="0"/>
        <v>88.49432607913892</v>
      </c>
      <c r="F15" s="16">
        <f t="shared" si="1"/>
        <v>-20202.188999999984</v>
      </c>
      <c r="G15" s="125">
        <f>SUM(G16:G38)</f>
        <v>257748.079</v>
      </c>
      <c r="H15" s="385">
        <f t="shared" si="2"/>
        <v>60.28459634028931</v>
      </c>
      <c r="I15" s="388"/>
      <c r="J15" s="387"/>
    </row>
    <row r="16" spans="1:10" ht="135" customHeight="1" thickBot="1">
      <c r="A16" s="67" t="s">
        <v>393</v>
      </c>
      <c r="B16" s="106" t="s">
        <v>392</v>
      </c>
      <c r="C16" s="126">
        <v>29062.465</v>
      </c>
      <c r="D16" s="19">
        <v>22489.605</v>
      </c>
      <c r="E16" s="18">
        <f t="shared" si="0"/>
        <v>77.38368029002358</v>
      </c>
      <c r="F16" s="88">
        <f t="shared" si="1"/>
        <v>-6572.860000000001</v>
      </c>
      <c r="G16" s="19">
        <v>18737.177</v>
      </c>
      <c r="H16" s="386">
        <f t="shared" si="2"/>
        <v>120.02664542262688</v>
      </c>
      <c r="I16" s="389"/>
      <c r="J16" s="387"/>
    </row>
    <row r="17" spans="1:10" ht="63" customHeight="1" thickBot="1">
      <c r="A17" s="32" t="s">
        <v>229</v>
      </c>
      <c r="B17" s="106" t="s">
        <v>414</v>
      </c>
      <c r="C17" s="126">
        <v>42798.428</v>
      </c>
      <c r="D17" s="17">
        <v>37843.626</v>
      </c>
      <c r="E17" s="18">
        <f t="shared" si="0"/>
        <v>88.42293459937359</v>
      </c>
      <c r="F17" s="88">
        <f t="shared" si="1"/>
        <v>-4954.802000000003</v>
      </c>
      <c r="G17" s="17">
        <v>40905.805</v>
      </c>
      <c r="H17" s="386">
        <f t="shared" si="2"/>
        <v>92.51407226920482</v>
      </c>
      <c r="I17" s="390"/>
      <c r="J17" s="387"/>
    </row>
    <row r="18" spans="1:10" ht="32.25" customHeight="1" hidden="1" thickBot="1">
      <c r="A18" s="50" t="s">
        <v>230</v>
      </c>
      <c r="B18" s="106" t="s">
        <v>235</v>
      </c>
      <c r="C18" s="127"/>
      <c r="D18" s="17"/>
      <c r="E18" s="18" t="e">
        <f t="shared" si="0"/>
        <v>#DIV/0!</v>
      </c>
      <c r="F18" s="88">
        <f t="shared" si="1"/>
        <v>0</v>
      </c>
      <c r="G18" s="17"/>
      <c r="H18" s="386" t="e">
        <f t="shared" si="2"/>
        <v>#DIV/0!</v>
      </c>
      <c r="I18" s="390"/>
      <c r="J18" s="387"/>
    </row>
    <row r="19" spans="1:10" ht="78" customHeight="1" thickBot="1">
      <c r="A19" s="40" t="s">
        <v>273</v>
      </c>
      <c r="B19" s="106" t="s">
        <v>274</v>
      </c>
      <c r="C19" s="126">
        <v>65493.17</v>
      </c>
      <c r="D19" s="19">
        <v>65468.256</v>
      </c>
      <c r="E19" s="18">
        <f t="shared" si="0"/>
        <v>99.9619593921015</v>
      </c>
      <c r="F19" s="88">
        <f t="shared" si="1"/>
        <v>-24.91399999999703</v>
      </c>
      <c r="G19" s="19">
        <v>172659.211</v>
      </c>
      <c r="H19" s="386">
        <f t="shared" si="2"/>
        <v>37.91761564345386</v>
      </c>
      <c r="I19" s="389"/>
      <c r="J19" s="387"/>
    </row>
    <row r="20" spans="1:10" ht="30.75" customHeight="1" thickBot="1">
      <c r="A20" s="46" t="s">
        <v>276</v>
      </c>
      <c r="B20" s="106" t="s">
        <v>277</v>
      </c>
      <c r="C20" s="128">
        <v>3972.9</v>
      </c>
      <c r="D20" s="19">
        <v>3272.915</v>
      </c>
      <c r="E20" s="18">
        <f t="shared" si="0"/>
        <v>82.38100631780311</v>
      </c>
      <c r="F20" s="88">
        <f t="shared" si="1"/>
        <v>-699.9850000000001</v>
      </c>
      <c r="G20" s="19">
        <v>2240.6</v>
      </c>
      <c r="H20" s="386">
        <f t="shared" si="2"/>
        <v>146.073150049094</v>
      </c>
      <c r="I20" s="390"/>
      <c r="J20" s="387"/>
    </row>
    <row r="21" spans="1:10" ht="252" customHeight="1" thickBot="1">
      <c r="A21" s="47" t="s">
        <v>231</v>
      </c>
      <c r="B21" s="424" t="s">
        <v>415</v>
      </c>
      <c r="C21" s="128">
        <v>23916.37</v>
      </c>
      <c r="D21" s="19">
        <v>18271.298</v>
      </c>
      <c r="E21" s="18">
        <f t="shared" si="0"/>
        <v>76.39661871763984</v>
      </c>
      <c r="F21" s="88">
        <f t="shared" si="1"/>
        <v>-5645.072</v>
      </c>
      <c r="G21" s="19">
        <v>15820.865</v>
      </c>
      <c r="H21" s="386">
        <f t="shared" si="2"/>
        <v>115.48861582473523</v>
      </c>
      <c r="I21" s="390"/>
      <c r="J21" s="387"/>
    </row>
    <row r="22" spans="1:10" ht="51.75" customHeight="1" thickBot="1">
      <c r="A22" s="47" t="s">
        <v>401</v>
      </c>
      <c r="B22" s="107" t="s">
        <v>416</v>
      </c>
      <c r="C22" s="128">
        <v>44.783</v>
      </c>
      <c r="D22" s="19"/>
      <c r="E22" s="18">
        <f t="shared" si="0"/>
        <v>0</v>
      </c>
      <c r="F22" s="88">
        <f t="shared" si="1"/>
        <v>-44.783</v>
      </c>
      <c r="G22" s="19"/>
      <c r="H22" s="386" t="e">
        <f t="shared" si="2"/>
        <v>#DIV/0!</v>
      </c>
      <c r="I22" s="390"/>
      <c r="J22" s="387"/>
    </row>
    <row r="23" spans="1:10" ht="18" customHeight="1" hidden="1" thickBot="1">
      <c r="A23" s="41"/>
      <c r="B23" s="106"/>
      <c r="C23" s="126"/>
      <c r="D23" s="19"/>
      <c r="E23" s="18" t="e">
        <f t="shared" si="0"/>
        <v>#DIV/0!</v>
      </c>
      <c r="F23" s="88">
        <f t="shared" si="1"/>
        <v>0</v>
      </c>
      <c r="G23" s="19"/>
      <c r="H23" s="386" t="e">
        <f t="shared" si="2"/>
        <v>#DIV/0!</v>
      </c>
      <c r="I23" s="390"/>
      <c r="J23" s="387"/>
    </row>
    <row r="24" spans="1:10" ht="31.5" customHeight="1" thickBot="1">
      <c r="A24" s="32" t="s">
        <v>275</v>
      </c>
      <c r="B24" s="106" t="s">
        <v>236</v>
      </c>
      <c r="C24" s="126">
        <v>713.807</v>
      </c>
      <c r="D24" s="17">
        <v>604.89</v>
      </c>
      <c r="E24" s="18">
        <f t="shared" si="0"/>
        <v>84.74139368204571</v>
      </c>
      <c r="F24" s="88">
        <f t="shared" si="1"/>
        <v>-108.91700000000003</v>
      </c>
      <c r="G24" s="17">
        <v>678.709</v>
      </c>
      <c r="H24" s="386">
        <f t="shared" si="2"/>
        <v>89.12361557014863</v>
      </c>
      <c r="I24" s="390"/>
      <c r="J24" s="387"/>
    </row>
    <row r="25" spans="1:10" ht="63.75" customHeight="1" thickBot="1">
      <c r="A25" s="32" t="s">
        <v>232</v>
      </c>
      <c r="B25" s="106" t="s">
        <v>237</v>
      </c>
      <c r="C25" s="126">
        <v>52.895</v>
      </c>
      <c r="D25" s="17">
        <v>26.033</v>
      </c>
      <c r="E25" s="18">
        <f t="shared" si="0"/>
        <v>49.216372057850464</v>
      </c>
      <c r="F25" s="88">
        <f t="shared" si="1"/>
        <v>-26.862000000000002</v>
      </c>
      <c r="G25" s="17">
        <v>19.781</v>
      </c>
      <c r="H25" s="386">
        <f t="shared" si="2"/>
        <v>131.60608664880442</v>
      </c>
      <c r="I25" s="390"/>
      <c r="J25" s="387"/>
    </row>
    <row r="26" spans="1:10" ht="48.75" customHeight="1" hidden="1" thickBot="1">
      <c r="A26" s="32" t="s">
        <v>161</v>
      </c>
      <c r="B26" s="106" t="s">
        <v>60</v>
      </c>
      <c r="C26" s="126"/>
      <c r="D26" s="19"/>
      <c r="E26" s="18" t="e">
        <f t="shared" si="0"/>
        <v>#DIV/0!</v>
      </c>
      <c r="F26" s="88">
        <f t="shared" si="1"/>
        <v>0</v>
      </c>
      <c r="G26" s="19"/>
      <c r="H26" s="386" t="e">
        <f t="shared" si="2"/>
        <v>#DIV/0!</v>
      </c>
      <c r="I26" s="390"/>
      <c r="J26" s="387"/>
    </row>
    <row r="27" spans="1:10" ht="32.25" hidden="1" thickBot="1">
      <c r="A27" s="32" t="s">
        <v>6</v>
      </c>
      <c r="B27" s="106" t="s">
        <v>80</v>
      </c>
      <c r="C27" s="126"/>
      <c r="D27" s="17"/>
      <c r="E27" s="18" t="e">
        <f t="shared" si="0"/>
        <v>#DIV/0!</v>
      </c>
      <c r="F27" s="88">
        <f t="shared" si="1"/>
        <v>0</v>
      </c>
      <c r="G27" s="17"/>
      <c r="H27" s="386" t="e">
        <f t="shared" si="2"/>
        <v>#DIV/0!</v>
      </c>
      <c r="I27" s="390"/>
      <c r="J27" s="387"/>
    </row>
    <row r="28" spans="1:10" ht="32.25" hidden="1" thickBot="1">
      <c r="A28" s="32" t="s">
        <v>36</v>
      </c>
      <c r="B28" s="108" t="s">
        <v>35</v>
      </c>
      <c r="C28" s="126"/>
      <c r="D28" s="19"/>
      <c r="E28" s="18" t="e">
        <f t="shared" si="0"/>
        <v>#DIV/0!</v>
      </c>
      <c r="F28" s="88">
        <f t="shared" si="1"/>
        <v>0</v>
      </c>
      <c r="G28" s="19"/>
      <c r="H28" s="386" t="e">
        <f t="shared" si="2"/>
        <v>#DIV/0!</v>
      </c>
      <c r="I28" s="390"/>
      <c r="J28" s="387"/>
    </row>
    <row r="29" spans="1:10" ht="16.5" hidden="1" thickBot="1">
      <c r="A29" s="32" t="s">
        <v>36</v>
      </c>
      <c r="B29" s="108"/>
      <c r="C29" s="126"/>
      <c r="D29" s="19"/>
      <c r="E29" s="18"/>
      <c r="F29" s="88"/>
      <c r="G29" s="19"/>
      <c r="H29" s="386" t="e">
        <f t="shared" si="2"/>
        <v>#DIV/0!</v>
      </c>
      <c r="I29" s="390"/>
      <c r="J29" s="387"/>
    </row>
    <row r="30" spans="1:10" ht="79.5" customHeight="1" thickBot="1">
      <c r="A30" s="32" t="s">
        <v>233</v>
      </c>
      <c r="B30" s="106" t="s">
        <v>278</v>
      </c>
      <c r="C30" s="126">
        <v>5395.449</v>
      </c>
      <c r="D30" s="19">
        <v>4647.841</v>
      </c>
      <c r="E30" s="18">
        <f aca="true" t="shared" si="3" ref="E30:E55">D30/C30*100</f>
        <v>86.14372965067413</v>
      </c>
      <c r="F30" s="88">
        <f aca="true" t="shared" si="4" ref="F30:F44">D30-C30</f>
        <v>-747.6079999999993</v>
      </c>
      <c r="G30" s="19">
        <v>4117.841</v>
      </c>
      <c r="H30" s="386">
        <f t="shared" si="2"/>
        <v>112.87082235569561</v>
      </c>
      <c r="I30" s="390"/>
      <c r="J30" s="387"/>
    </row>
    <row r="31" spans="1:10" ht="32.25" hidden="1" thickBot="1">
      <c r="A31" s="32" t="s">
        <v>36</v>
      </c>
      <c r="B31" s="106" t="s">
        <v>42</v>
      </c>
      <c r="C31" s="126"/>
      <c r="D31" s="19"/>
      <c r="E31" s="18" t="e">
        <f t="shared" si="3"/>
        <v>#DIV/0!</v>
      </c>
      <c r="F31" s="88">
        <f t="shared" si="4"/>
        <v>0</v>
      </c>
      <c r="G31" s="19"/>
      <c r="H31" s="386" t="e">
        <f t="shared" si="2"/>
        <v>#DIV/0!</v>
      </c>
      <c r="I31" s="390"/>
      <c r="J31" s="387"/>
    </row>
    <row r="32" spans="1:10" ht="111" customHeight="1" thickBot="1">
      <c r="A32" s="32" t="s">
        <v>280</v>
      </c>
      <c r="B32" s="106" t="s">
        <v>281</v>
      </c>
      <c r="C32" s="126">
        <v>586.42</v>
      </c>
      <c r="D32" s="19">
        <v>564.844</v>
      </c>
      <c r="E32" s="18">
        <f t="shared" si="3"/>
        <v>96.32072575969444</v>
      </c>
      <c r="F32" s="88">
        <f t="shared" si="4"/>
        <v>-21.575999999999908</v>
      </c>
      <c r="G32" s="19">
        <v>361.226</v>
      </c>
      <c r="H32" s="386">
        <f t="shared" si="2"/>
        <v>156.36858919346892</v>
      </c>
      <c r="I32" s="390"/>
      <c r="J32" s="387"/>
    </row>
    <row r="33" spans="1:10" ht="48.75" customHeight="1" thickBot="1">
      <c r="A33" s="32" t="s">
        <v>234</v>
      </c>
      <c r="B33" s="106" t="s">
        <v>279</v>
      </c>
      <c r="C33" s="126">
        <v>1454.066</v>
      </c>
      <c r="D33" s="19">
        <v>1309.42</v>
      </c>
      <c r="E33" s="18">
        <f t="shared" si="3"/>
        <v>90.05230849218674</v>
      </c>
      <c r="F33" s="88">
        <f t="shared" si="4"/>
        <v>-144.64599999999996</v>
      </c>
      <c r="G33" s="19">
        <v>1274.327</v>
      </c>
      <c r="H33" s="386">
        <f t="shared" si="2"/>
        <v>102.75384575544581</v>
      </c>
      <c r="I33" s="390"/>
      <c r="J33" s="387"/>
    </row>
    <row r="34" spans="1:10" ht="22.5" customHeight="1" thickBot="1">
      <c r="A34" s="32" t="s">
        <v>399</v>
      </c>
      <c r="B34" s="106" t="s">
        <v>400</v>
      </c>
      <c r="C34" s="126">
        <v>717.024</v>
      </c>
      <c r="D34" s="19"/>
      <c r="E34" s="18">
        <f>D34/C34*100</f>
        <v>0</v>
      </c>
      <c r="F34" s="88">
        <f>D34-C34</f>
        <v>-717.024</v>
      </c>
      <c r="G34" s="19">
        <v>194.88</v>
      </c>
      <c r="H34" s="386">
        <f t="shared" si="2"/>
        <v>0</v>
      </c>
      <c r="I34" s="390"/>
      <c r="J34" s="387"/>
    </row>
    <row r="35" spans="1:10" ht="48" customHeight="1" thickBot="1">
      <c r="A35" s="32" t="s">
        <v>282</v>
      </c>
      <c r="B35" s="106" t="s">
        <v>283</v>
      </c>
      <c r="C35" s="126">
        <v>290</v>
      </c>
      <c r="D35" s="19">
        <v>181.099</v>
      </c>
      <c r="E35" s="18">
        <f t="shared" si="3"/>
        <v>62.44793103448275</v>
      </c>
      <c r="F35" s="88">
        <f t="shared" si="4"/>
        <v>-108.90100000000001</v>
      </c>
      <c r="G35" s="19">
        <v>159.827</v>
      </c>
      <c r="H35" s="386">
        <f t="shared" si="2"/>
        <v>113.30939077877954</v>
      </c>
      <c r="I35" s="390"/>
      <c r="J35" s="387"/>
    </row>
    <row r="36" spans="1:10" ht="66" customHeight="1" thickBot="1">
      <c r="A36" s="32" t="s">
        <v>284</v>
      </c>
      <c r="B36" s="106" t="s">
        <v>285</v>
      </c>
      <c r="C36" s="126">
        <v>600</v>
      </c>
      <c r="D36" s="19">
        <v>360.7</v>
      </c>
      <c r="E36" s="18">
        <f t="shared" si="3"/>
        <v>60.11666666666666</v>
      </c>
      <c r="F36" s="88">
        <f t="shared" si="4"/>
        <v>-239.3</v>
      </c>
      <c r="G36" s="19">
        <v>312.298</v>
      </c>
      <c r="H36" s="386">
        <f t="shared" si="2"/>
        <v>115.49865833274629</v>
      </c>
      <c r="I36" s="390"/>
      <c r="J36" s="387"/>
    </row>
    <row r="37" spans="1:10" ht="32.25" customHeight="1" thickBot="1">
      <c r="A37" s="32" t="s">
        <v>286</v>
      </c>
      <c r="B37" s="106" t="s">
        <v>417</v>
      </c>
      <c r="C37" s="126">
        <v>122</v>
      </c>
      <c r="D37" s="19">
        <v>30.713</v>
      </c>
      <c r="E37" s="18">
        <f t="shared" si="3"/>
        <v>25.17459016393443</v>
      </c>
      <c r="F37" s="88">
        <f t="shared" si="4"/>
        <v>-91.287</v>
      </c>
      <c r="G37" s="19">
        <v>28.195</v>
      </c>
      <c r="H37" s="386">
        <f t="shared" si="2"/>
        <v>108.93066146479873</v>
      </c>
      <c r="I37" s="390"/>
      <c r="J37" s="387"/>
    </row>
    <row r="38" spans="1:10" ht="93" customHeight="1" thickBot="1">
      <c r="A38" s="32" t="s">
        <v>287</v>
      </c>
      <c r="B38" s="106" t="s">
        <v>288</v>
      </c>
      <c r="C38" s="126">
        <v>364.801</v>
      </c>
      <c r="D38" s="19">
        <v>311.149</v>
      </c>
      <c r="E38" s="18">
        <f t="shared" si="3"/>
        <v>85.2928034736747</v>
      </c>
      <c r="F38" s="88">
        <f t="shared" si="4"/>
        <v>-53.65199999999999</v>
      </c>
      <c r="G38" s="19">
        <v>237.337</v>
      </c>
      <c r="H38" s="386">
        <f t="shared" si="2"/>
        <v>131.1000813189684</v>
      </c>
      <c r="I38" s="390"/>
      <c r="J38" s="387"/>
    </row>
    <row r="39" spans="1:10" ht="23.25" customHeight="1" thickBot="1">
      <c r="A39" s="28" t="s">
        <v>239</v>
      </c>
      <c r="B39" s="105" t="s">
        <v>8</v>
      </c>
      <c r="C39" s="125">
        <f>SUM(C40:C48)</f>
        <v>26072.166</v>
      </c>
      <c r="D39" s="125">
        <f>SUM(D40:D48)</f>
        <v>12938.852</v>
      </c>
      <c r="E39" s="16">
        <f t="shared" si="3"/>
        <v>49.627069726389436</v>
      </c>
      <c r="F39" s="16">
        <f t="shared" si="4"/>
        <v>-13133.314</v>
      </c>
      <c r="G39" s="125">
        <f>SUM(G40:G48)</f>
        <v>20459.494000000002</v>
      </c>
      <c r="H39" s="385">
        <f t="shared" si="2"/>
        <v>63.241309877947124</v>
      </c>
      <c r="I39" s="388"/>
      <c r="J39" s="387"/>
    </row>
    <row r="40" spans="1:10" ht="46.5" customHeight="1" thickBot="1">
      <c r="A40" s="32" t="s">
        <v>240</v>
      </c>
      <c r="B40" s="106" t="s">
        <v>296</v>
      </c>
      <c r="C40" s="126"/>
      <c r="D40" s="19"/>
      <c r="E40" s="18" t="e">
        <f t="shared" si="3"/>
        <v>#DIV/0!</v>
      </c>
      <c r="F40" s="88">
        <f t="shared" si="4"/>
        <v>0</v>
      </c>
      <c r="G40" s="19"/>
      <c r="H40" s="386" t="e">
        <f t="shared" si="2"/>
        <v>#DIV/0!</v>
      </c>
      <c r="I40" s="391"/>
      <c r="J40" s="387"/>
    </row>
    <row r="41" spans="1:10" ht="34.5" customHeight="1" thickBot="1">
      <c r="A41" s="32" t="s">
        <v>298</v>
      </c>
      <c r="B41" s="106" t="s">
        <v>299</v>
      </c>
      <c r="C41" s="185">
        <v>35.204</v>
      </c>
      <c r="D41" s="184">
        <v>35.204</v>
      </c>
      <c r="E41" s="18">
        <f t="shared" si="3"/>
        <v>100</v>
      </c>
      <c r="F41" s="88">
        <f t="shared" si="4"/>
        <v>0</v>
      </c>
      <c r="G41" s="184">
        <v>1197.247</v>
      </c>
      <c r="H41" s="386">
        <f t="shared" si="2"/>
        <v>2.940412462925361</v>
      </c>
      <c r="I41" s="388"/>
      <c r="J41" s="387"/>
    </row>
    <row r="42" spans="1:10" ht="51" customHeight="1" thickBot="1">
      <c r="A42" s="32" t="s">
        <v>300</v>
      </c>
      <c r="B42" s="106" t="s">
        <v>301</v>
      </c>
      <c r="C42" s="374">
        <v>10461.486</v>
      </c>
      <c r="D42" s="17">
        <v>4257.403</v>
      </c>
      <c r="E42" s="18">
        <f t="shared" si="3"/>
        <v>40.69596804889859</v>
      </c>
      <c r="F42" s="88">
        <f t="shared" si="4"/>
        <v>-6204.0830000000005</v>
      </c>
      <c r="G42" s="17">
        <v>2418.135</v>
      </c>
      <c r="H42" s="386">
        <f t="shared" si="2"/>
        <v>176.06142750508138</v>
      </c>
      <c r="I42" s="388"/>
      <c r="J42" s="387"/>
    </row>
    <row r="43" spans="1:10" ht="51" customHeight="1" thickBot="1">
      <c r="A43" s="32" t="s">
        <v>402</v>
      </c>
      <c r="B43" s="106" t="s">
        <v>403</v>
      </c>
      <c r="C43" s="374">
        <v>2.8</v>
      </c>
      <c r="D43" s="17">
        <v>2.8</v>
      </c>
      <c r="E43" s="18">
        <f>D43/C43*100</f>
        <v>100</v>
      </c>
      <c r="F43" s="88">
        <f>D43-C43</f>
        <v>0</v>
      </c>
      <c r="G43" s="17"/>
      <c r="H43" s="386" t="e">
        <f t="shared" si="2"/>
        <v>#DIV/0!</v>
      </c>
      <c r="I43" s="388"/>
      <c r="J43" s="387"/>
    </row>
    <row r="44" spans="1:10" ht="35.25" customHeight="1" thickBot="1">
      <c r="A44" s="32" t="s">
        <v>302</v>
      </c>
      <c r="B44" s="106" t="s">
        <v>303</v>
      </c>
      <c r="C44" s="374"/>
      <c r="D44" s="375"/>
      <c r="E44" s="18" t="e">
        <f t="shared" si="3"/>
        <v>#DIV/0!</v>
      </c>
      <c r="F44" s="88">
        <f t="shared" si="4"/>
        <v>0</v>
      </c>
      <c r="G44" s="375">
        <v>3000</v>
      </c>
      <c r="H44" s="386">
        <f t="shared" si="2"/>
        <v>0</v>
      </c>
      <c r="I44" s="388"/>
      <c r="J44" s="387"/>
    </row>
    <row r="45" spans="1:10" ht="31.5" customHeight="1" thickBot="1">
      <c r="A45" s="32" t="s">
        <v>304</v>
      </c>
      <c r="B45" s="106" t="s">
        <v>305</v>
      </c>
      <c r="C45" s="374"/>
      <c r="D45" s="375"/>
      <c r="E45" s="18" t="e">
        <f t="shared" si="3"/>
        <v>#DIV/0!</v>
      </c>
      <c r="F45" s="88">
        <f aca="true" t="shared" si="5" ref="F45:F66">D45-C45</f>
        <v>0</v>
      </c>
      <c r="G45" s="375">
        <v>1592.9</v>
      </c>
      <c r="H45" s="386">
        <f t="shared" si="2"/>
        <v>0</v>
      </c>
      <c r="I45" s="388"/>
      <c r="J45" s="387"/>
    </row>
    <row r="46" spans="1:10" ht="47.25" customHeight="1" thickBot="1">
      <c r="A46" s="32" t="s">
        <v>306</v>
      </c>
      <c r="B46" s="106" t="s">
        <v>307</v>
      </c>
      <c r="C46" s="374">
        <v>738.967</v>
      </c>
      <c r="D46" s="375">
        <v>684.844</v>
      </c>
      <c r="E46" s="18">
        <f t="shared" si="3"/>
        <v>92.67585697331546</v>
      </c>
      <c r="F46" s="88">
        <f t="shared" si="5"/>
        <v>-54.122999999999934</v>
      </c>
      <c r="G46" s="375">
        <v>522.455</v>
      </c>
      <c r="H46" s="386">
        <f aca="true" t="shared" si="6" ref="H46:H82">D46/G46*100</f>
        <v>131.08191136078707</v>
      </c>
      <c r="I46" s="388"/>
      <c r="J46" s="387"/>
    </row>
    <row r="47" spans="1:10" ht="33.75" customHeight="1" thickBot="1">
      <c r="A47" s="32" t="s">
        <v>241</v>
      </c>
      <c r="B47" s="106" t="s">
        <v>297</v>
      </c>
      <c r="C47" s="126">
        <v>14490.884</v>
      </c>
      <c r="D47" s="19">
        <v>7831.755</v>
      </c>
      <c r="E47" s="18">
        <f t="shared" si="3"/>
        <v>54.046081660718556</v>
      </c>
      <c r="F47" s="88">
        <f t="shared" si="5"/>
        <v>-6659.129</v>
      </c>
      <c r="G47" s="19">
        <v>3239.583</v>
      </c>
      <c r="H47" s="386">
        <f t="shared" si="6"/>
        <v>241.75194770438048</v>
      </c>
      <c r="I47" s="388"/>
      <c r="J47" s="387"/>
    </row>
    <row r="48" spans="1:10" ht="62.25" customHeight="1" thickBot="1">
      <c r="A48" s="32" t="s">
        <v>308</v>
      </c>
      <c r="B48" s="106" t="s">
        <v>309</v>
      </c>
      <c r="C48" s="126">
        <v>342.825</v>
      </c>
      <c r="D48" s="19">
        <v>126.846</v>
      </c>
      <c r="E48" s="18">
        <f t="shared" si="3"/>
        <v>37.00021877050973</v>
      </c>
      <c r="F48" s="88">
        <f t="shared" si="5"/>
        <v>-215.97899999999998</v>
      </c>
      <c r="G48" s="19">
        <v>8489.174</v>
      </c>
      <c r="H48" s="386">
        <f t="shared" si="6"/>
        <v>1.4942089772220477</v>
      </c>
      <c r="I48" s="388"/>
      <c r="J48" s="387"/>
    </row>
    <row r="49" spans="1:10" ht="16.5" customHeight="1" thickBot="1">
      <c r="A49" s="28" t="s">
        <v>242</v>
      </c>
      <c r="B49" s="109" t="s">
        <v>228</v>
      </c>
      <c r="C49" s="125">
        <f>SUM(C50:C52)</f>
        <v>11163.166</v>
      </c>
      <c r="D49" s="15">
        <f>SUM(D50:D52)</f>
        <v>9501.863</v>
      </c>
      <c r="E49" s="16">
        <f t="shared" si="3"/>
        <v>85.11799430376651</v>
      </c>
      <c r="F49" s="16">
        <f t="shared" si="5"/>
        <v>-1661.3029999999999</v>
      </c>
      <c r="G49" s="15">
        <f>SUM(G50:G52)</f>
        <v>6059.82</v>
      </c>
      <c r="H49" s="385">
        <f t="shared" si="6"/>
        <v>156.80107659963497</v>
      </c>
      <c r="I49" s="388"/>
      <c r="J49" s="387"/>
    </row>
    <row r="50" spans="1:10" ht="16.5" customHeight="1" thickBot="1">
      <c r="A50" s="32" t="s">
        <v>10</v>
      </c>
      <c r="B50" s="106" t="s">
        <v>9</v>
      </c>
      <c r="C50" s="126">
        <v>10853.214</v>
      </c>
      <c r="D50" s="17">
        <v>9284.569</v>
      </c>
      <c r="E50" s="18">
        <f t="shared" si="3"/>
        <v>85.54672376311754</v>
      </c>
      <c r="F50" s="88">
        <f t="shared" si="5"/>
        <v>-1568.6450000000004</v>
      </c>
      <c r="G50" s="407">
        <v>6053.32</v>
      </c>
      <c r="H50" s="386">
        <f t="shared" si="6"/>
        <v>153.3797816735279</v>
      </c>
      <c r="I50" s="388"/>
      <c r="J50" s="387"/>
    </row>
    <row r="51" spans="1:10" ht="15" customHeight="1" hidden="1" thickBot="1">
      <c r="A51" s="33"/>
      <c r="B51" s="106" t="s">
        <v>11</v>
      </c>
      <c r="C51" s="126"/>
      <c r="D51" s="19"/>
      <c r="E51" s="18" t="e">
        <f t="shared" si="3"/>
        <v>#DIV/0!</v>
      </c>
      <c r="F51" s="88">
        <f t="shared" si="5"/>
        <v>0</v>
      </c>
      <c r="G51" s="89"/>
      <c r="H51" s="386" t="e">
        <f t="shared" si="6"/>
        <v>#DIV/0!</v>
      </c>
      <c r="I51" s="388"/>
      <c r="J51" s="387"/>
    </row>
    <row r="52" spans="1:10" ht="18.75" customHeight="1" thickBot="1">
      <c r="A52" s="32" t="s">
        <v>10</v>
      </c>
      <c r="B52" s="106" t="s">
        <v>99</v>
      </c>
      <c r="C52" s="126">
        <v>309.952</v>
      </c>
      <c r="D52" s="19">
        <v>217.294</v>
      </c>
      <c r="E52" s="18">
        <f t="shared" si="3"/>
        <v>70.10569378484412</v>
      </c>
      <c r="F52" s="88">
        <f t="shared" si="5"/>
        <v>-92.65799999999999</v>
      </c>
      <c r="G52" s="89">
        <v>6.5</v>
      </c>
      <c r="H52" s="385">
        <f t="shared" si="6"/>
        <v>3342.9846153846156</v>
      </c>
      <c r="I52" s="388"/>
      <c r="J52" s="387"/>
    </row>
    <row r="53" spans="1:10" ht="18.75" customHeight="1" hidden="1" thickBot="1">
      <c r="A53" s="28"/>
      <c r="B53" s="105"/>
      <c r="C53" s="125"/>
      <c r="D53" s="15"/>
      <c r="E53" s="22" t="e">
        <f t="shared" si="3"/>
        <v>#DIV/0!</v>
      </c>
      <c r="F53" s="16">
        <f t="shared" si="5"/>
        <v>0</v>
      </c>
      <c r="G53" s="15"/>
      <c r="H53" s="385" t="e">
        <f t="shared" si="6"/>
        <v>#DIV/0!</v>
      </c>
      <c r="I53" s="388"/>
      <c r="J53" s="387"/>
    </row>
    <row r="54" spans="1:10" ht="20.25" customHeight="1" hidden="1" thickBot="1">
      <c r="A54" s="34"/>
      <c r="B54" s="110"/>
      <c r="C54" s="129"/>
      <c r="D54" s="20"/>
      <c r="E54" s="18" t="e">
        <f t="shared" si="3"/>
        <v>#DIV/0!</v>
      </c>
      <c r="F54" s="54">
        <f t="shared" si="5"/>
        <v>0</v>
      </c>
      <c r="G54" s="20"/>
      <c r="H54" s="386" t="e">
        <f t="shared" si="6"/>
        <v>#DIV/0!</v>
      </c>
      <c r="I54" s="388"/>
      <c r="J54" s="387"/>
    </row>
    <row r="55" spans="1:10" ht="30" customHeight="1" hidden="1" thickBot="1">
      <c r="A55" s="32"/>
      <c r="B55" s="106"/>
      <c r="C55" s="126"/>
      <c r="D55" s="19"/>
      <c r="E55" s="18" t="e">
        <f t="shared" si="3"/>
        <v>#DIV/0!</v>
      </c>
      <c r="F55" s="88">
        <f t="shared" si="5"/>
        <v>0</v>
      </c>
      <c r="G55" s="19"/>
      <c r="H55" s="386" t="e">
        <f t="shared" si="6"/>
        <v>#DIV/0!</v>
      </c>
      <c r="I55" s="388"/>
      <c r="J55" s="387"/>
    </row>
    <row r="56" spans="1:10" ht="16.5" hidden="1" thickBot="1">
      <c r="A56" s="32"/>
      <c r="B56" s="106" t="s">
        <v>14</v>
      </c>
      <c r="C56" s="127"/>
      <c r="D56" s="17"/>
      <c r="E56" s="21">
        <f>ROUND(IF(D56=0,0,D56/C56),3)</f>
        <v>0</v>
      </c>
      <c r="F56" s="88">
        <f t="shared" si="5"/>
        <v>0</v>
      </c>
      <c r="G56" s="17"/>
      <c r="H56" s="385" t="e">
        <f t="shared" si="6"/>
        <v>#DIV/0!</v>
      </c>
      <c r="I56" s="388"/>
      <c r="J56" s="387"/>
    </row>
    <row r="57" spans="1:10" ht="16.5" thickBot="1">
      <c r="A57" s="28" t="s">
        <v>243</v>
      </c>
      <c r="B57" s="105" t="s">
        <v>15</v>
      </c>
      <c r="C57" s="125">
        <v>21908.345</v>
      </c>
      <c r="D57" s="15">
        <v>16917.365</v>
      </c>
      <c r="E57" s="16">
        <f aca="true" t="shared" si="7" ref="E57:E66">D57/C57*100</f>
        <v>77.21881776099472</v>
      </c>
      <c r="F57" s="16">
        <f t="shared" si="5"/>
        <v>-4990.98</v>
      </c>
      <c r="G57" s="15">
        <v>14682.824</v>
      </c>
      <c r="H57" s="385">
        <f t="shared" si="6"/>
        <v>115.21874129935767</v>
      </c>
      <c r="I57" s="388"/>
      <c r="J57" s="387"/>
    </row>
    <row r="58" spans="1:10" ht="96.75" customHeight="1" thickBot="1">
      <c r="A58" s="67" t="s">
        <v>295</v>
      </c>
      <c r="B58" s="106" t="s">
        <v>245</v>
      </c>
      <c r="C58" s="185">
        <f>C57-C59</f>
        <v>20125.882</v>
      </c>
      <c r="D58" s="185">
        <f>D57-D59</f>
        <v>15424.891000000001</v>
      </c>
      <c r="E58" s="18">
        <f t="shared" si="7"/>
        <v>76.64206219633009</v>
      </c>
      <c r="F58" s="88">
        <f t="shared" si="5"/>
        <v>-4700.991</v>
      </c>
      <c r="G58" s="185">
        <f>G57-G59</f>
        <v>13362.757000000001</v>
      </c>
      <c r="H58" s="386">
        <f t="shared" si="6"/>
        <v>115.43195015818965</v>
      </c>
      <c r="I58" s="388"/>
      <c r="J58" s="387"/>
    </row>
    <row r="59" spans="1:10" ht="32.25" customHeight="1" thickBot="1">
      <c r="A59" s="32" t="s">
        <v>244</v>
      </c>
      <c r="B59" s="106" t="s">
        <v>246</v>
      </c>
      <c r="C59" s="130">
        <v>1782.463</v>
      </c>
      <c r="D59" s="89">
        <v>1492.474</v>
      </c>
      <c r="E59" s="18">
        <f t="shared" si="7"/>
        <v>83.73099469666411</v>
      </c>
      <c r="F59" s="88">
        <f t="shared" si="5"/>
        <v>-289.98900000000003</v>
      </c>
      <c r="G59" s="89">
        <v>1320.067</v>
      </c>
      <c r="H59" s="386">
        <f t="shared" si="6"/>
        <v>113.060473445666</v>
      </c>
      <c r="I59" s="388"/>
      <c r="J59" s="387"/>
    </row>
    <row r="60" spans="1:10" ht="63.75" hidden="1" thickBot="1">
      <c r="A60" s="35" t="s">
        <v>45</v>
      </c>
      <c r="B60" s="111" t="s">
        <v>46</v>
      </c>
      <c r="C60" s="131"/>
      <c r="D60" s="90"/>
      <c r="E60" s="18" t="e">
        <f>D60/C60*100</f>
        <v>#DIV/0!</v>
      </c>
      <c r="F60" s="88">
        <f>D60-C60</f>
        <v>0</v>
      </c>
      <c r="G60" s="90"/>
      <c r="H60" s="386" t="e">
        <f t="shared" si="6"/>
        <v>#DIV/0!</v>
      </c>
      <c r="I60" s="388"/>
      <c r="J60" s="387"/>
    </row>
    <row r="61" spans="1:10" ht="20.25" customHeight="1" thickBot="1">
      <c r="A61" s="28" t="s">
        <v>313</v>
      </c>
      <c r="B61" s="105" t="s">
        <v>314</v>
      </c>
      <c r="C61" s="125">
        <f>SUM(C62:C70)</f>
        <v>44173.221</v>
      </c>
      <c r="D61" s="125">
        <f>SUM(D62:D70)</f>
        <v>24832.413999999997</v>
      </c>
      <c r="E61" s="16">
        <f>D61/C61*100</f>
        <v>56.215991131821696</v>
      </c>
      <c r="F61" s="16">
        <f>D61-C61</f>
        <v>-19340.807</v>
      </c>
      <c r="G61" s="125">
        <f>SUM(G62:G70)</f>
        <v>9141.652</v>
      </c>
      <c r="H61" s="385">
        <f t="shared" si="6"/>
        <v>271.640333716488</v>
      </c>
      <c r="I61" s="388"/>
      <c r="J61" s="387"/>
    </row>
    <row r="62" spans="1:8" ht="20.25" customHeight="1" thickBot="1">
      <c r="A62" s="378" t="s">
        <v>312</v>
      </c>
      <c r="B62" s="379" t="s">
        <v>319</v>
      </c>
      <c r="C62" s="380">
        <v>312.9</v>
      </c>
      <c r="D62" s="381">
        <v>51.554</v>
      </c>
      <c r="E62" s="302">
        <f>D62/C62*100</f>
        <v>16.476190476190478</v>
      </c>
      <c r="F62" s="302">
        <f>D62-C62</f>
        <v>-261.346</v>
      </c>
      <c r="G62" s="381"/>
      <c r="H62" s="304" t="e">
        <f t="shared" si="6"/>
        <v>#DIV/0!</v>
      </c>
    </row>
    <row r="63" spans="1:8" ht="47.25" customHeight="1" thickBot="1">
      <c r="A63" s="32" t="s">
        <v>315</v>
      </c>
      <c r="B63" s="106" t="s">
        <v>320</v>
      </c>
      <c r="C63" s="126">
        <v>175</v>
      </c>
      <c r="D63" s="19"/>
      <c r="E63" s="18">
        <f t="shared" si="7"/>
        <v>0</v>
      </c>
      <c r="F63" s="88">
        <f t="shared" si="5"/>
        <v>-175</v>
      </c>
      <c r="G63" s="19"/>
      <c r="H63" s="156" t="e">
        <f t="shared" si="6"/>
        <v>#DIV/0!</v>
      </c>
    </row>
    <row r="64" spans="1:8" ht="33" customHeight="1" thickBot="1">
      <c r="A64" s="32" t="s">
        <v>362</v>
      </c>
      <c r="B64" s="106" t="s">
        <v>363</v>
      </c>
      <c r="C64" s="126">
        <v>70</v>
      </c>
      <c r="D64" s="19">
        <v>69.88</v>
      </c>
      <c r="E64" s="18">
        <f t="shared" si="7"/>
        <v>99.82857142857142</v>
      </c>
      <c r="F64" s="88">
        <f t="shared" si="5"/>
        <v>-0.12000000000000455</v>
      </c>
      <c r="G64" s="19"/>
      <c r="H64" s="156" t="e">
        <f t="shared" si="6"/>
        <v>#DIV/0!</v>
      </c>
    </row>
    <row r="65" spans="1:8" ht="48" thickBot="1">
      <c r="A65" s="32" t="s">
        <v>344</v>
      </c>
      <c r="B65" s="78" t="s">
        <v>345</v>
      </c>
      <c r="C65" s="126">
        <v>62</v>
      </c>
      <c r="D65" s="19">
        <v>1.705</v>
      </c>
      <c r="E65" s="18">
        <f t="shared" si="7"/>
        <v>2.75</v>
      </c>
      <c r="F65" s="88">
        <f t="shared" si="5"/>
        <v>-60.295</v>
      </c>
      <c r="G65" s="19"/>
      <c r="H65" s="156" t="e">
        <f t="shared" si="6"/>
        <v>#DIV/0!</v>
      </c>
    </row>
    <row r="66" spans="1:8" ht="30.75" customHeight="1" thickBot="1">
      <c r="A66" s="32" t="s">
        <v>316</v>
      </c>
      <c r="B66" s="78" t="s">
        <v>247</v>
      </c>
      <c r="C66" s="126">
        <v>33067.439</v>
      </c>
      <c r="D66" s="19">
        <v>18978.414</v>
      </c>
      <c r="E66" s="18">
        <f t="shared" si="7"/>
        <v>57.3930566561263</v>
      </c>
      <c r="F66" s="88">
        <f t="shared" si="5"/>
        <v>-14089.024999999998</v>
      </c>
      <c r="G66" s="19">
        <v>7960.9</v>
      </c>
      <c r="H66" s="156">
        <f t="shared" si="6"/>
        <v>238.39533218605936</v>
      </c>
    </row>
    <row r="67" spans="1:8" ht="30" customHeight="1" hidden="1" thickBot="1">
      <c r="A67" s="32" t="s">
        <v>317</v>
      </c>
      <c r="B67" s="79" t="s">
        <v>321</v>
      </c>
      <c r="C67" s="126"/>
      <c r="D67" s="19"/>
      <c r="E67" s="18" t="e">
        <f>D67/C67*100</f>
        <v>#DIV/0!</v>
      </c>
      <c r="F67" s="88">
        <f>D67-C67</f>
        <v>0</v>
      </c>
      <c r="G67" s="19"/>
      <c r="H67" s="156" t="e">
        <f t="shared" si="6"/>
        <v>#DIV/0!</v>
      </c>
    </row>
    <row r="68" spans="1:8" ht="63.75" thickBot="1">
      <c r="A68" s="32" t="s">
        <v>373</v>
      </c>
      <c r="B68" s="79" t="s">
        <v>374</v>
      </c>
      <c r="C68" s="409">
        <v>10317.66</v>
      </c>
      <c r="D68" s="382">
        <v>5563.53</v>
      </c>
      <c r="E68" s="18">
        <f>D68/C68*100</f>
        <v>53.92240100953123</v>
      </c>
      <c r="F68" s="88">
        <f>D68-C68</f>
        <v>-4754.13</v>
      </c>
      <c r="G68" s="19">
        <v>1122.53</v>
      </c>
      <c r="H68" s="377">
        <f>D68/G68*100</f>
        <v>495.6241704007911</v>
      </c>
    </row>
    <row r="69" spans="1:8" ht="30" customHeight="1" hidden="1" thickBot="1">
      <c r="A69" s="32"/>
      <c r="B69" s="79"/>
      <c r="C69" s="126"/>
      <c r="D69" s="19"/>
      <c r="E69" s="18" t="e">
        <f>D69/C69*100</f>
        <v>#DIV/0!</v>
      </c>
      <c r="F69" s="88">
        <f>D69-C69</f>
        <v>0</v>
      </c>
      <c r="G69" s="19"/>
      <c r="H69" s="377" t="e">
        <f>D69/G69*100</f>
        <v>#DIV/0!</v>
      </c>
    </row>
    <row r="70" spans="1:8" ht="30" customHeight="1" thickBot="1">
      <c r="A70" s="32" t="s">
        <v>318</v>
      </c>
      <c r="B70" s="79" t="s">
        <v>322</v>
      </c>
      <c r="C70" s="126">
        <v>168.222</v>
      </c>
      <c r="D70" s="19">
        <v>167.331</v>
      </c>
      <c r="E70" s="18">
        <f>D70/C70*100</f>
        <v>99.47034276135106</v>
      </c>
      <c r="F70" s="88">
        <f>D70-C70</f>
        <v>-0.8910000000000196</v>
      </c>
      <c r="G70" s="19">
        <v>58.222</v>
      </c>
      <c r="H70" s="377">
        <f>D70/G70*100</f>
        <v>287.40166947202084</v>
      </c>
    </row>
    <row r="71" spans="1:8" ht="30" customHeight="1" hidden="1" thickBot="1">
      <c r="A71" s="32" t="s">
        <v>404</v>
      </c>
      <c r="B71" s="79" t="s">
        <v>405</v>
      </c>
      <c r="C71" s="19"/>
      <c r="D71" s="19"/>
      <c r="E71" s="376"/>
      <c r="F71" s="376"/>
      <c r="G71" s="184"/>
      <c r="H71" s="377"/>
    </row>
    <row r="72" spans="1:8" ht="16.5" thickBot="1">
      <c r="A72" s="74" t="s">
        <v>323</v>
      </c>
      <c r="B72" s="113" t="s">
        <v>324</v>
      </c>
      <c r="C72" s="125">
        <f>SUM(C73:C75)</f>
        <v>2765.7000000000003</v>
      </c>
      <c r="D72" s="125">
        <f>SUM(D73:D75)</f>
        <v>36.66</v>
      </c>
      <c r="E72" s="300">
        <f>D72/C72*100</f>
        <v>1.3255233756372706</v>
      </c>
      <c r="F72" s="300">
        <f>D72-C72</f>
        <v>-2729.0400000000004</v>
      </c>
      <c r="G72" s="125">
        <f>SUM(G74:G75)</f>
        <v>178.357</v>
      </c>
      <c r="H72" s="154">
        <f t="shared" si="6"/>
        <v>20.55428158132285</v>
      </c>
    </row>
    <row r="73" spans="1:8" s="410" customFormat="1" ht="48" thickBot="1">
      <c r="A73" s="411" t="s">
        <v>380</v>
      </c>
      <c r="B73" s="412" t="s">
        <v>381</v>
      </c>
      <c r="C73" s="380">
        <v>60.483</v>
      </c>
      <c r="D73" s="381">
        <v>36.66</v>
      </c>
      <c r="E73" s="18">
        <f>D73/C73*100</f>
        <v>60.61207281384851</v>
      </c>
      <c r="F73" s="88">
        <f>D73-C73</f>
        <v>-23.823</v>
      </c>
      <c r="G73" s="413"/>
      <c r="H73" s="156" t="e">
        <f>D73/G73*100</f>
        <v>#DIV/0!</v>
      </c>
    </row>
    <row r="74" spans="1:8" ht="30" customHeight="1" thickBot="1">
      <c r="A74" s="32" t="s">
        <v>310</v>
      </c>
      <c r="B74" s="106" t="s">
        <v>311</v>
      </c>
      <c r="C74" s="126"/>
      <c r="D74" s="19"/>
      <c r="E74" s="18" t="e">
        <f>D74/C74*100</f>
        <v>#DIV/0!</v>
      </c>
      <c r="F74" s="88">
        <f>D74-C74</f>
        <v>0</v>
      </c>
      <c r="G74" s="19">
        <v>178.357</v>
      </c>
      <c r="H74" s="156">
        <f>D74/G74*100</f>
        <v>0</v>
      </c>
    </row>
    <row r="75" spans="1:8" ht="17.25" customHeight="1" thickBot="1">
      <c r="A75" s="378" t="s">
        <v>325</v>
      </c>
      <c r="B75" s="379" t="s">
        <v>326</v>
      </c>
      <c r="C75" s="380">
        <v>2705.217</v>
      </c>
      <c r="D75" s="382"/>
      <c r="E75" s="302">
        <f aca="true" t="shared" si="8" ref="E75:E84">D75/C75*100</f>
        <v>0</v>
      </c>
      <c r="F75" s="302">
        <f aca="true" t="shared" si="9" ref="F75:F84">D75-C75</f>
        <v>-2705.217</v>
      </c>
      <c r="G75" s="382"/>
      <c r="H75" s="304" t="e">
        <f t="shared" si="6"/>
        <v>#DIV/0!</v>
      </c>
    </row>
    <row r="76" spans="1:8" ht="20.25" customHeight="1" thickBot="1">
      <c r="A76" s="28" t="s">
        <v>327</v>
      </c>
      <c r="B76" s="112" t="s">
        <v>328</v>
      </c>
      <c r="C76" s="125">
        <f>SUM(C77:C79)</f>
        <v>9032.4</v>
      </c>
      <c r="D76" s="125">
        <f>SUM(D77:D79)</f>
        <v>8901.241</v>
      </c>
      <c r="E76" s="16">
        <f t="shared" si="8"/>
        <v>98.54790531863071</v>
      </c>
      <c r="F76" s="16">
        <f t="shared" si="9"/>
        <v>-131.15899999999965</v>
      </c>
      <c r="G76" s="125">
        <f>SUM(G77:G79)</f>
        <v>9392.9</v>
      </c>
      <c r="H76" s="154">
        <f t="shared" si="6"/>
        <v>94.76563148761299</v>
      </c>
    </row>
    <row r="77" spans="1:8" ht="18" customHeight="1" thickBot="1">
      <c r="A77" s="378" t="s">
        <v>270</v>
      </c>
      <c r="B77" s="379" t="s">
        <v>221</v>
      </c>
      <c r="C77" s="380">
        <v>7692</v>
      </c>
      <c r="D77" s="383">
        <v>7692</v>
      </c>
      <c r="E77" s="302">
        <f t="shared" si="8"/>
        <v>100</v>
      </c>
      <c r="F77" s="302">
        <f t="shared" si="9"/>
        <v>0</v>
      </c>
      <c r="G77" s="383">
        <v>8585.9</v>
      </c>
      <c r="H77" s="304">
        <f t="shared" si="6"/>
        <v>89.58874433664496</v>
      </c>
    </row>
    <row r="78" spans="1:8" ht="20.25" customHeight="1" hidden="1" thickBot="1">
      <c r="A78" s="378" t="s">
        <v>32</v>
      </c>
      <c r="B78" s="379" t="s">
        <v>71</v>
      </c>
      <c r="C78" s="380"/>
      <c r="D78" s="381"/>
      <c r="E78" s="302" t="e">
        <f t="shared" si="8"/>
        <v>#DIV/0!</v>
      </c>
      <c r="F78" s="302">
        <f t="shared" si="9"/>
        <v>0</v>
      </c>
      <c r="G78" s="381"/>
      <c r="H78" s="304" t="e">
        <f t="shared" si="6"/>
        <v>#DIV/0!</v>
      </c>
    </row>
    <row r="79" spans="1:8" ht="19.5" customHeight="1" thickBot="1">
      <c r="A79" s="378" t="s">
        <v>329</v>
      </c>
      <c r="B79" s="384" t="s">
        <v>330</v>
      </c>
      <c r="C79" s="380">
        <v>1340.4</v>
      </c>
      <c r="D79" s="381">
        <v>1209.241</v>
      </c>
      <c r="E79" s="302">
        <f t="shared" si="8"/>
        <v>90.21493584004774</v>
      </c>
      <c r="F79" s="302">
        <f t="shared" si="9"/>
        <v>-131.1590000000001</v>
      </c>
      <c r="G79" s="381">
        <v>807</v>
      </c>
      <c r="H79" s="304">
        <f t="shared" si="6"/>
        <v>149.843990086741</v>
      </c>
    </row>
    <row r="80" spans="1:8" ht="21" customHeight="1" hidden="1" thickBot="1">
      <c r="A80" s="28" t="s">
        <v>48</v>
      </c>
      <c r="B80" s="104" t="s">
        <v>72</v>
      </c>
      <c r="C80" s="125"/>
      <c r="D80" s="15"/>
      <c r="E80" s="16" t="e">
        <f t="shared" si="8"/>
        <v>#DIV/0!</v>
      </c>
      <c r="F80" s="16">
        <f t="shared" si="9"/>
        <v>0</v>
      </c>
      <c r="G80" s="15"/>
      <c r="H80" s="154" t="e">
        <f t="shared" si="6"/>
        <v>#DIV/0!</v>
      </c>
    </row>
    <row r="81" spans="1:8" ht="30" customHeight="1" hidden="1" thickBot="1">
      <c r="A81" s="42" t="s">
        <v>33</v>
      </c>
      <c r="B81" s="116" t="s">
        <v>73</v>
      </c>
      <c r="C81" s="134"/>
      <c r="D81" s="15"/>
      <c r="E81" s="16" t="e">
        <f t="shared" si="8"/>
        <v>#DIV/0!</v>
      </c>
      <c r="F81" s="16">
        <f t="shared" si="9"/>
        <v>0</v>
      </c>
      <c r="G81" s="15"/>
      <c r="H81" s="154" t="e">
        <f t="shared" si="6"/>
        <v>#DIV/0!</v>
      </c>
    </row>
    <row r="82" spans="1:8" ht="48" hidden="1" thickBot="1">
      <c r="A82" s="52" t="s">
        <v>118</v>
      </c>
      <c r="B82" s="117" t="s">
        <v>119</v>
      </c>
      <c r="C82" s="125"/>
      <c r="D82" s="15"/>
      <c r="E82" s="16" t="e">
        <f t="shared" si="8"/>
        <v>#DIV/0!</v>
      </c>
      <c r="F82" s="16">
        <f t="shared" si="9"/>
        <v>0</v>
      </c>
      <c r="G82" s="15"/>
      <c r="H82" s="154" t="e">
        <f t="shared" si="6"/>
        <v>#DIV/0!</v>
      </c>
    </row>
    <row r="83" spans="1:8" ht="48" hidden="1" thickBot="1">
      <c r="A83" s="52" t="s">
        <v>41</v>
      </c>
      <c r="B83" s="105" t="s">
        <v>70</v>
      </c>
      <c r="C83" s="135"/>
      <c r="D83" s="15"/>
      <c r="E83" s="16" t="e">
        <f t="shared" si="8"/>
        <v>#DIV/0!</v>
      </c>
      <c r="F83" s="16">
        <f t="shared" si="9"/>
        <v>0</v>
      </c>
      <c r="G83" s="15"/>
      <c r="H83" s="154" t="e">
        <f>D83/G83*100</f>
        <v>#DIV/0!</v>
      </c>
    </row>
    <row r="84" spans="1:8" ht="33.75" customHeight="1">
      <c r="A84" s="178"/>
      <c r="B84" s="179" t="s">
        <v>74</v>
      </c>
      <c r="C84" s="180">
        <f>C4+C6+C7+C15+C39+C49+C57+C61+C72+C76</f>
        <v>760011.7869999999</v>
      </c>
      <c r="D84" s="180">
        <f>D4+D6+D7+D15+D39+D49+D57+D61+D72+D76</f>
        <v>594040.696</v>
      </c>
      <c r="E84" s="96">
        <f t="shared" si="8"/>
        <v>78.16203724219346</v>
      </c>
      <c r="F84" s="97">
        <f t="shared" si="9"/>
        <v>-165971.0909999999</v>
      </c>
      <c r="G84" s="180">
        <f>G4+G6+G7+G15+G39+G49+G57+G61+G72+G76</f>
        <v>653987.0249999999</v>
      </c>
      <c r="H84" s="157">
        <f>D84/G84*100</f>
        <v>90.83371279422555</v>
      </c>
    </row>
  </sheetData>
  <sheetProtection/>
  <autoFilter ref="A15:H68"/>
  <printOptions/>
  <pageMargins left="0.7086614173228347" right="0.2362204724409449" top="0.2362204724409449" bottom="0.31496062992125984" header="0.2755905511811024" footer="0.2362204724409449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PageLayoutView="0" workbookViewId="0" topLeftCell="A72">
      <selection activeCell="A82" sqref="A82:IV82"/>
    </sheetView>
  </sheetViews>
  <sheetFormatPr defaultColWidth="9.00390625" defaultRowHeight="12.75"/>
  <cols>
    <col min="2" max="2" width="45.625" style="176" customWidth="1"/>
    <col min="3" max="3" width="12.50390625" style="0" customWidth="1"/>
    <col min="4" max="4" width="10.875" style="0" customWidth="1"/>
    <col min="5" max="5" width="9.875" style="0" customWidth="1"/>
    <col min="6" max="6" width="12.00390625" style="0" customWidth="1"/>
    <col min="7" max="7" width="10.3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3" t="s">
        <v>79</v>
      </c>
      <c r="B1" s="174" t="s">
        <v>58</v>
      </c>
      <c r="C1" s="137" t="s">
        <v>348</v>
      </c>
      <c r="D1" s="84" t="s">
        <v>395</v>
      </c>
      <c r="E1" s="84" t="s">
        <v>107</v>
      </c>
      <c r="F1" s="84" t="s">
        <v>1</v>
      </c>
      <c r="G1" s="84" t="s">
        <v>397</v>
      </c>
      <c r="H1" s="144" t="s">
        <v>398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8">
        <v>6</v>
      </c>
      <c r="G2" s="37">
        <v>4</v>
      </c>
      <c r="H2" s="151"/>
    </row>
    <row r="3" spans="2:8" ht="19.5" customHeight="1" hidden="1" thickBot="1">
      <c r="B3" s="80" t="s">
        <v>0</v>
      </c>
      <c r="C3" s="81"/>
      <c r="D3" s="120"/>
      <c r="E3" s="120"/>
      <c r="F3" s="149"/>
      <c r="G3" s="120"/>
      <c r="H3" s="150"/>
    </row>
    <row r="4" spans="1:8" s="2" customFormat="1" ht="23.25" customHeight="1" hidden="1" thickBot="1">
      <c r="A4" s="27" t="s">
        <v>2</v>
      </c>
      <c r="B4" s="103" t="s">
        <v>65</v>
      </c>
      <c r="C4" s="121">
        <v>6329</v>
      </c>
      <c r="D4" s="122">
        <v>5177.3</v>
      </c>
      <c r="E4" s="123">
        <f aca="true" t="shared" si="0" ref="E4:E23">D4/C4*100</f>
        <v>81.80281245062412</v>
      </c>
      <c r="F4" s="124">
        <f aca="true" t="shared" si="1" ref="F4:F23">D4-C4</f>
        <v>-1151.6999999999998</v>
      </c>
      <c r="G4" s="122">
        <v>5177.3</v>
      </c>
      <c r="H4" s="154">
        <f>D4/G4*100</f>
        <v>100</v>
      </c>
    </row>
    <row r="5" spans="1:8" ht="45.75" customHeight="1" hidden="1">
      <c r="A5" s="28" t="s">
        <v>3</v>
      </c>
      <c r="B5" s="104" t="s">
        <v>88</v>
      </c>
      <c r="C5" s="125"/>
      <c r="D5" s="15"/>
      <c r="E5" s="16" t="e">
        <f t="shared" si="0"/>
        <v>#DIV/0!</v>
      </c>
      <c r="F5" s="51">
        <f t="shared" si="1"/>
        <v>0</v>
      </c>
      <c r="G5" s="15"/>
      <c r="H5" s="153"/>
    </row>
    <row r="6" spans="1:8" ht="30.75" customHeight="1" hidden="1" thickBot="1">
      <c r="A6" s="29" t="s">
        <v>39</v>
      </c>
      <c r="B6" s="105" t="s">
        <v>89</v>
      </c>
      <c r="C6" s="125">
        <v>43380.5</v>
      </c>
      <c r="D6" s="15">
        <v>34097.4</v>
      </c>
      <c r="E6" s="16">
        <f t="shared" si="0"/>
        <v>78.60075379490785</v>
      </c>
      <c r="F6" s="51">
        <f t="shared" si="1"/>
        <v>-9283.099999999999</v>
      </c>
      <c r="G6" s="15">
        <v>34097.4</v>
      </c>
      <c r="H6" s="154">
        <f aca="true" t="shared" si="2" ref="H6:H37">D6/G6*100</f>
        <v>100</v>
      </c>
    </row>
    <row r="7" spans="1:8" ht="18" customHeight="1" hidden="1" thickBot="1">
      <c r="A7" s="28" t="s">
        <v>93</v>
      </c>
      <c r="B7" s="105" t="s">
        <v>66</v>
      </c>
      <c r="C7" s="125">
        <v>26689.1</v>
      </c>
      <c r="D7" s="15">
        <v>23789.8</v>
      </c>
      <c r="E7" s="16">
        <f t="shared" si="0"/>
        <v>89.13676369753945</v>
      </c>
      <c r="F7" s="51">
        <f t="shared" si="1"/>
        <v>-2899.2999999999993</v>
      </c>
      <c r="G7" s="15">
        <v>23789.8</v>
      </c>
      <c r="H7" s="154">
        <f t="shared" si="2"/>
        <v>100</v>
      </c>
    </row>
    <row r="8" spans="1:8" ht="16.5" customHeight="1" hidden="1" thickBot="1">
      <c r="A8" s="30"/>
      <c r="B8" s="106" t="s">
        <v>26</v>
      </c>
      <c r="C8" s="126">
        <f>C7-C10-C9</f>
        <v>22054.199999999997</v>
      </c>
      <c r="D8" s="126">
        <f>D7-D10-D9</f>
        <v>20066.8</v>
      </c>
      <c r="E8" s="18">
        <f t="shared" si="0"/>
        <v>90.98856453646019</v>
      </c>
      <c r="F8" s="86">
        <f t="shared" si="1"/>
        <v>-1987.3999999999978</v>
      </c>
      <c r="G8" s="126">
        <f>G7-G10-G9</f>
        <v>20066.8</v>
      </c>
      <c r="H8" s="156">
        <f t="shared" si="2"/>
        <v>100</v>
      </c>
    </row>
    <row r="9" spans="1:8" ht="29.25" customHeight="1" hidden="1" thickBot="1">
      <c r="A9" s="30"/>
      <c r="B9" s="76" t="s">
        <v>147</v>
      </c>
      <c r="C9" s="126">
        <v>4634.9</v>
      </c>
      <c r="D9" s="19">
        <v>3723</v>
      </c>
      <c r="E9" s="18">
        <f t="shared" si="0"/>
        <v>80.32535761289348</v>
      </c>
      <c r="F9" s="87">
        <f t="shared" si="1"/>
        <v>-911.8999999999996</v>
      </c>
      <c r="G9" s="19">
        <v>3723</v>
      </c>
      <c r="H9" s="156">
        <f t="shared" si="2"/>
        <v>100</v>
      </c>
    </row>
    <row r="10" spans="1:8" ht="29.25" customHeight="1" hidden="1" thickBot="1">
      <c r="A10" s="31"/>
      <c r="B10" s="106" t="s">
        <v>37</v>
      </c>
      <c r="C10" s="126"/>
      <c r="D10" s="19"/>
      <c r="E10" s="18" t="e">
        <f t="shared" si="0"/>
        <v>#DIV/0!</v>
      </c>
      <c r="F10" s="86">
        <f t="shared" si="1"/>
        <v>0</v>
      </c>
      <c r="G10" s="19"/>
      <c r="H10" s="156" t="e">
        <f t="shared" si="2"/>
        <v>#DIV/0!</v>
      </c>
    </row>
    <row r="11" spans="1:10" ht="29.25" customHeight="1" hidden="1" thickBot="1">
      <c r="A11" s="27" t="s">
        <v>94</v>
      </c>
      <c r="B11" s="105" t="s">
        <v>4</v>
      </c>
      <c r="C11" s="125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1">
        <f t="shared" si="1"/>
        <v>-2347.100000000006</v>
      </c>
      <c r="G11" s="15">
        <f>SUM(G12:G31)</f>
        <v>35477.1</v>
      </c>
      <c r="H11" s="154">
        <f t="shared" si="2"/>
        <v>100</v>
      </c>
      <c r="I11" s="45"/>
      <c r="J11" s="45"/>
    </row>
    <row r="12" spans="1:9" ht="191.25" customHeight="1" hidden="1" thickBot="1">
      <c r="A12" s="67" t="s">
        <v>148</v>
      </c>
      <c r="B12" s="106" t="s">
        <v>129</v>
      </c>
      <c r="C12" s="126">
        <v>6249</v>
      </c>
      <c r="D12" s="19">
        <v>5389</v>
      </c>
      <c r="E12" s="18">
        <f t="shared" si="0"/>
        <v>86.23779804768763</v>
      </c>
      <c r="F12" s="86">
        <f t="shared" si="1"/>
        <v>-860</v>
      </c>
      <c r="G12" s="19">
        <v>5389</v>
      </c>
      <c r="H12" s="156">
        <f t="shared" si="2"/>
        <v>100</v>
      </c>
      <c r="I12" s="44"/>
    </row>
    <row r="13" spans="1:9" ht="15" customHeight="1" hidden="1" thickBot="1">
      <c r="A13" s="32" t="s">
        <v>95</v>
      </c>
      <c r="B13" s="106" t="s">
        <v>5</v>
      </c>
      <c r="C13" s="126">
        <v>17355.9</v>
      </c>
      <c r="D13" s="17">
        <v>16651.9</v>
      </c>
      <c r="E13" s="18">
        <f t="shared" si="0"/>
        <v>95.94374247374093</v>
      </c>
      <c r="F13" s="86">
        <f t="shared" si="1"/>
        <v>-704</v>
      </c>
      <c r="G13" s="17">
        <v>16651.9</v>
      </c>
      <c r="H13" s="156">
        <f t="shared" si="2"/>
        <v>100</v>
      </c>
      <c r="I13" s="44"/>
    </row>
    <row r="14" spans="1:9" ht="30.75" customHeight="1" hidden="1" thickBot="1">
      <c r="A14" s="50" t="s">
        <v>109</v>
      </c>
      <c r="B14" s="106" t="s">
        <v>110</v>
      </c>
      <c r="C14" s="127">
        <v>884.2</v>
      </c>
      <c r="D14" s="17">
        <v>884</v>
      </c>
      <c r="E14" s="18">
        <f t="shared" si="0"/>
        <v>99.97738068310336</v>
      </c>
      <c r="F14" s="86">
        <f t="shared" si="1"/>
        <v>-0.20000000000004547</v>
      </c>
      <c r="G14" s="17">
        <v>884</v>
      </c>
      <c r="H14" s="156">
        <f t="shared" si="2"/>
        <v>100</v>
      </c>
      <c r="I14" s="44"/>
    </row>
    <row r="15" spans="1:9" ht="49.5" customHeight="1" hidden="1" thickBot="1">
      <c r="A15" s="40" t="s">
        <v>149</v>
      </c>
      <c r="B15" s="106" t="s">
        <v>151</v>
      </c>
      <c r="C15" s="126">
        <v>8475.4</v>
      </c>
      <c r="D15" s="19">
        <v>8070.1</v>
      </c>
      <c r="E15" s="18">
        <f t="shared" si="0"/>
        <v>95.21792481770773</v>
      </c>
      <c r="F15" s="86">
        <f t="shared" si="1"/>
        <v>-405.2999999999993</v>
      </c>
      <c r="G15" s="19">
        <v>8070.1</v>
      </c>
      <c r="H15" s="156">
        <f t="shared" si="2"/>
        <v>100</v>
      </c>
      <c r="I15" s="44"/>
    </row>
    <row r="16" spans="1:9" ht="15.75" customHeight="1" hidden="1" thickBot="1">
      <c r="A16" s="46" t="s">
        <v>18</v>
      </c>
      <c r="B16" s="106" t="s">
        <v>78</v>
      </c>
      <c r="C16" s="128">
        <v>44</v>
      </c>
      <c r="D16" s="19">
        <v>36.6</v>
      </c>
      <c r="E16" s="18">
        <f t="shared" si="0"/>
        <v>83.18181818181819</v>
      </c>
      <c r="F16" s="86">
        <f t="shared" si="1"/>
        <v>-7.399999999999999</v>
      </c>
      <c r="G16" s="19">
        <v>36.6</v>
      </c>
      <c r="H16" s="156">
        <f t="shared" si="2"/>
        <v>100</v>
      </c>
      <c r="I16" s="44"/>
    </row>
    <row r="17" spans="1:9" ht="75.75" customHeight="1" hidden="1" thickBot="1">
      <c r="A17" s="47" t="s">
        <v>101</v>
      </c>
      <c r="B17" s="107" t="s">
        <v>102</v>
      </c>
      <c r="C17" s="128">
        <v>44.6</v>
      </c>
      <c r="D17" s="19">
        <v>44.6</v>
      </c>
      <c r="E17" s="18">
        <f t="shared" si="0"/>
        <v>100</v>
      </c>
      <c r="F17" s="86">
        <f t="shared" si="1"/>
        <v>0</v>
      </c>
      <c r="G17" s="19">
        <v>44.6</v>
      </c>
      <c r="H17" s="156">
        <f t="shared" si="2"/>
        <v>100</v>
      </c>
      <c r="I17" s="44"/>
    </row>
    <row r="18" spans="1:9" ht="43.5" customHeight="1" hidden="1">
      <c r="A18" s="41" t="s">
        <v>125</v>
      </c>
      <c r="B18" s="106" t="s">
        <v>126</v>
      </c>
      <c r="C18" s="126"/>
      <c r="D18" s="19"/>
      <c r="E18" s="18" t="e">
        <f t="shared" si="0"/>
        <v>#DIV/0!</v>
      </c>
      <c r="F18" s="86">
        <f t="shared" si="1"/>
        <v>0</v>
      </c>
      <c r="G18" s="19"/>
      <c r="H18" s="156" t="e">
        <f t="shared" si="2"/>
        <v>#DIV/0!</v>
      </c>
      <c r="I18" s="44"/>
    </row>
    <row r="19" spans="1:9" ht="30" customHeight="1" hidden="1" thickBot="1">
      <c r="A19" s="32" t="s">
        <v>19</v>
      </c>
      <c r="B19" s="106" t="s">
        <v>142</v>
      </c>
      <c r="C19" s="126">
        <v>446.8</v>
      </c>
      <c r="D19" s="17">
        <v>338.9</v>
      </c>
      <c r="E19" s="18">
        <f t="shared" si="0"/>
        <v>75.85049239033124</v>
      </c>
      <c r="F19" s="86">
        <f t="shared" si="1"/>
        <v>-107.90000000000003</v>
      </c>
      <c r="G19" s="17">
        <v>338.9</v>
      </c>
      <c r="H19" s="156">
        <f t="shared" si="2"/>
        <v>100</v>
      </c>
      <c r="I19" s="44"/>
    </row>
    <row r="20" spans="1:9" ht="19.5" customHeight="1" hidden="1" thickBot="1">
      <c r="A20" s="32" t="s">
        <v>34</v>
      </c>
      <c r="B20" s="106" t="s">
        <v>67</v>
      </c>
      <c r="C20" s="126"/>
      <c r="D20" s="17"/>
      <c r="E20" s="18" t="e">
        <f t="shared" si="0"/>
        <v>#DIV/0!</v>
      </c>
      <c r="F20" s="86">
        <f t="shared" si="1"/>
        <v>0</v>
      </c>
      <c r="G20" s="17"/>
      <c r="H20" s="156" t="e">
        <f t="shared" si="2"/>
        <v>#DIV/0!</v>
      </c>
      <c r="I20" s="44"/>
    </row>
    <row r="21" spans="1:9" ht="30.75" customHeight="1" hidden="1" thickBot="1">
      <c r="A21" s="32" t="s">
        <v>20</v>
      </c>
      <c r="B21" s="106" t="s">
        <v>60</v>
      </c>
      <c r="C21" s="126"/>
      <c r="D21" s="19"/>
      <c r="E21" s="18" t="e">
        <f t="shared" si="0"/>
        <v>#DIV/0!</v>
      </c>
      <c r="F21" s="86">
        <f t="shared" si="1"/>
        <v>0</v>
      </c>
      <c r="G21" s="19"/>
      <c r="H21" s="156" t="e">
        <f t="shared" si="2"/>
        <v>#DIV/0!</v>
      </c>
      <c r="I21" s="44"/>
    </row>
    <row r="22" spans="1:9" ht="28.5" customHeight="1" hidden="1" thickBot="1">
      <c r="A22" s="32" t="s">
        <v>6</v>
      </c>
      <c r="B22" s="106" t="s">
        <v>80</v>
      </c>
      <c r="C22" s="126"/>
      <c r="D22" s="17"/>
      <c r="E22" s="18" t="e">
        <f t="shared" si="0"/>
        <v>#DIV/0!</v>
      </c>
      <c r="F22" s="86">
        <f t="shared" si="1"/>
        <v>0</v>
      </c>
      <c r="G22" s="17"/>
      <c r="H22" s="156" t="e">
        <f t="shared" si="2"/>
        <v>#DIV/0!</v>
      </c>
      <c r="I22" s="44"/>
    </row>
    <row r="23" spans="1:9" ht="33.75" customHeight="1" hidden="1" thickBot="1">
      <c r="A23" s="32" t="s">
        <v>36</v>
      </c>
      <c r="B23" s="108" t="s">
        <v>35</v>
      </c>
      <c r="C23" s="126"/>
      <c r="D23" s="19"/>
      <c r="E23" s="18" t="e">
        <f t="shared" si="0"/>
        <v>#DIV/0!</v>
      </c>
      <c r="F23" s="86">
        <f t="shared" si="1"/>
        <v>0</v>
      </c>
      <c r="G23" s="19"/>
      <c r="H23" s="156" t="e">
        <f t="shared" si="2"/>
        <v>#DIV/0!</v>
      </c>
      <c r="I23" s="44"/>
    </row>
    <row r="24" spans="1:9" ht="45.75" customHeight="1" hidden="1" thickBot="1">
      <c r="A24" s="32" t="s">
        <v>36</v>
      </c>
      <c r="B24" s="108"/>
      <c r="C24" s="126"/>
      <c r="D24" s="19"/>
      <c r="E24" s="18"/>
      <c r="F24" s="86"/>
      <c r="G24" s="19"/>
      <c r="H24" s="156" t="e">
        <f t="shared" si="2"/>
        <v>#DIV/0!</v>
      </c>
      <c r="I24" s="44"/>
    </row>
    <row r="25" spans="1:8" ht="33.75" customHeight="1" hidden="1" thickBot="1">
      <c r="A25" s="32" t="s">
        <v>21</v>
      </c>
      <c r="B25" s="106" t="s">
        <v>24</v>
      </c>
      <c r="C25" s="126">
        <v>990.3</v>
      </c>
      <c r="D25" s="19">
        <v>857.8</v>
      </c>
      <c r="E25" s="18">
        <f aca="true" t="shared" si="3" ref="E25:E47">D25/C25*100</f>
        <v>86.62021609613248</v>
      </c>
      <c r="F25" s="86">
        <f aca="true" t="shared" si="4" ref="F25:F35">D25-C25</f>
        <v>-132.5</v>
      </c>
      <c r="G25" s="19">
        <v>857.8</v>
      </c>
      <c r="H25" s="156">
        <f t="shared" si="2"/>
        <v>100</v>
      </c>
    </row>
    <row r="26" spans="1:8" ht="25.5" customHeight="1" hidden="1">
      <c r="A26" s="32" t="s">
        <v>36</v>
      </c>
      <c r="B26" s="106" t="s">
        <v>42</v>
      </c>
      <c r="C26" s="126"/>
      <c r="D26" s="19"/>
      <c r="E26" s="18" t="e">
        <f t="shared" si="3"/>
        <v>#DIV/0!</v>
      </c>
      <c r="F26" s="86">
        <f t="shared" si="4"/>
        <v>0</v>
      </c>
      <c r="G26" s="19"/>
      <c r="H26" s="156" t="e">
        <f t="shared" si="2"/>
        <v>#DIV/0!</v>
      </c>
    </row>
    <row r="27" spans="1:8" ht="32.25" customHeight="1" hidden="1" thickBot="1">
      <c r="A27" s="32" t="s">
        <v>111</v>
      </c>
      <c r="B27" s="106" t="s">
        <v>113</v>
      </c>
      <c r="C27" s="126">
        <v>158.5</v>
      </c>
      <c r="D27" s="19">
        <v>156.2</v>
      </c>
      <c r="E27" s="18">
        <f t="shared" si="3"/>
        <v>98.54889589905362</v>
      </c>
      <c r="F27" s="86">
        <f t="shared" si="4"/>
        <v>-2.3000000000000114</v>
      </c>
      <c r="G27" s="19">
        <v>156.2</v>
      </c>
      <c r="H27" s="156">
        <f t="shared" si="2"/>
        <v>100</v>
      </c>
    </row>
    <row r="28" spans="1:8" ht="32.25" customHeight="1" hidden="1" thickBot="1">
      <c r="A28" s="32" t="s">
        <v>112</v>
      </c>
      <c r="B28" s="106" t="s">
        <v>114</v>
      </c>
      <c r="C28" s="126">
        <v>169.5</v>
      </c>
      <c r="D28" s="19">
        <v>152.9</v>
      </c>
      <c r="E28" s="18">
        <f t="shared" si="3"/>
        <v>90.20648967551624</v>
      </c>
      <c r="F28" s="86">
        <f t="shared" si="4"/>
        <v>-16.599999999999994</v>
      </c>
      <c r="G28" s="19">
        <v>152.9</v>
      </c>
      <c r="H28" s="156">
        <f t="shared" si="2"/>
        <v>100</v>
      </c>
    </row>
    <row r="29" spans="1:8" ht="47.25" customHeight="1" hidden="1" thickBot="1">
      <c r="A29" s="32" t="s">
        <v>38</v>
      </c>
      <c r="B29" s="106" t="s">
        <v>81</v>
      </c>
      <c r="C29" s="126">
        <v>40.5</v>
      </c>
      <c r="D29" s="19">
        <v>39</v>
      </c>
      <c r="E29" s="18">
        <f t="shared" si="3"/>
        <v>96.29629629629629</v>
      </c>
      <c r="F29" s="88">
        <f t="shared" si="4"/>
        <v>-1.5</v>
      </c>
      <c r="G29" s="19">
        <v>39</v>
      </c>
      <c r="H29" s="156">
        <f t="shared" si="2"/>
        <v>100</v>
      </c>
    </row>
    <row r="30" spans="1:8" ht="32.25" customHeight="1" hidden="1" thickBot="1">
      <c r="A30" s="32" t="s">
        <v>7</v>
      </c>
      <c r="B30" s="106" t="s">
        <v>61</v>
      </c>
      <c r="C30" s="126">
        <v>57.4</v>
      </c>
      <c r="D30" s="19">
        <v>22.6</v>
      </c>
      <c r="E30" s="18">
        <f t="shared" si="3"/>
        <v>39.372822299651574</v>
      </c>
      <c r="F30" s="86">
        <f t="shared" si="4"/>
        <v>-34.8</v>
      </c>
      <c r="G30" s="19">
        <v>22.6</v>
      </c>
      <c r="H30" s="156">
        <f t="shared" si="2"/>
        <v>100</v>
      </c>
    </row>
    <row r="31" spans="1:8" ht="45.75" customHeight="1" hidden="1" thickBot="1">
      <c r="A31" s="32" t="s">
        <v>108</v>
      </c>
      <c r="B31" s="106" t="s">
        <v>124</v>
      </c>
      <c r="C31" s="126">
        <v>2908.1</v>
      </c>
      <c r="D31" s="19">
        <v>2833.5</v>
      </c>
      <c r="E31" s="18">
        <f t="shared" si="3"/>
        <v>97.43475121213163</v>
      </c>
      <c r="F31" s="86">
        <f t="shared" si="4"/>
        <v>-74.59999999999991</v>
      </c>
      <c r="G31" s="19">
        <v>2833.5</v>
      </c>
      <c r="H31" s="156">
        <f t="shared" si="2"/>
        <v>100</v>
      </c>
    </row>
    <row r="32" spans="1:8" ht="21.75" customHeight="1" hidden="1" thickBot="1">
      <c r="A32" s="28" t="s">
        <v>97</v>
      </c>
      <c r="B32" s="105" t="s">
        <v>8</v>
      </c>
      <c r="C32" s="125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1">
        <f t="shared" si="4"/>
        <v>-724.0999999999999</v>
      </c>
      <c r="G32" s="15">
        <f>G33+G34+G37+G38+G39+G40</f>
        <v>294.3</v>
      </c>
      <c r="H32" s="154">
        <f t="shared" si="2"/>
        <v>100</v>
      </c>
    </row>
    <row r="33" spans="1:8" ht="32.25" customHeight="1" hidden="1" thickBot="1">
      <c r="A33" s="32" t="s">
        <v>133</v>
      </c>
      <c r="B33" s="106" t="s">
        <v>134</v>
      </c>
      <c r="C33" s="126"/>
      <c r="D33" s="19"/>
      <c r="E33" s="18" t="e">
        <f t="shared" si="3"/>
        <v>#DIV/0!</v>
      </c>
      <c r="F33" s="88">
        <f t="shared" si="4"/>
        <v>0</v>
      </c>
      <c r="G33" s="19"/>
      <c r="H33" s="156" t="e">
        <f t="shared" si="2"/>
        <v>#DIV/0!</v>
      </c>
    </row>
    <row r="34" spans="1:8" ht="31.5" customHeight="1" hidden="1" thickBot="1">
      <c r="A34" s="32" t="s">
        <v>30</v>
      </c>
      <c r="B34" s="106" t="s">
        <v>31</v>
      </c>
      <c r="C34" s="126">
        <v>119.8</v>
      </c>
      <c r="D34" s="126">
        <v>64.4</v>
      </c>
      <c r="E34" s="18">
        <f t="shared" si="3"/>
        <v>53.75626043405677</v>
      </c>
      <c r="F34" s="86">
        <f t="shared" si="4"/>
        <v>-55.39999999999999</v>
      </c>
      <c r="G34" s="126">
        <v>64.4</v>
      </c>
      <c r="H34" s="156">
        <f t="shared" si="2"/>
        <v>100</v>
      </c>
    </row>
    <row r="35" spans="1:8" ht="31.5" customHeight="1" hidden="1">
      <c r="A35" s="32" t="s">
        <v>53</v>
      </c>
      <c r="B35" s="106" t="s">
        <v>49</v>
      </c>
      <c r="C35" s="127"/>
      <c r="D35" s="17"/>
      <c r="E35" s="18" t="e">
        <f t="shared" si="3"/>
        <v>#DIV/0!</v>
      </c>
      <c r="F35" s="86">
        <f t="shared" si="4"/>
        <v>0</v>
      </c>
      <c r="G35" s="17"/>
      <c r="H35" s="156" t="e">
        <f t="shared" si="2"/>
        <v>#DIV/0!</v>
      </c>
    </row>
    <row r="36" spans="1:8" ht="30.75" customHeight="1" hidden="1" thickBot="1">
      <c r="A36" s="32" t="s">
        <v>145</v>
      </c>
      <c r="B36" s="106" t="s">
        <v>146</v>
      </c>
      <c r="C36" s="127"/>
      <c r="D36" s="17"/>
      <c r="E36" s="18" t="e">
        <f t="shared" si="3"/>
        <v>#DIV/0!</v>
      </c>
      <c r="F36" s="86"/>
      <c r="G36" s="17"/>
      <c r="H36" s="156" t="e">
        <f t="shared" si="2"/>
        <v>#DIV/0!</v>
      </c>
    </row>
    <row r="37" spans="1:8" ht="16.5" customHeight="1" hidden="1" thickBot="1">
      <c r="A37" s="32" t="s">
        <v>43</v>
      </c>
      <c r="B37" s="106" t="s">
        <v>55</v>
      </c>
      <c r="C37" s="126"/>
      <c r="D37" s="19"/>
      <c r="E37" s="18" t="e">
        <f t="shared" si="3"/>
        <v>#DIV/0!</v>
      </c>
      <c r="F37" s="88">
        <f aca="true" t="shared" si="5" ref="F37:F57">D37-C37</f>
        <v>0</v>
      </c>
      <c r="G37" s="19"/>
      <c r="H37" s="156" t="e">
        <f t="shared" si="2"/>
        <v>#DIV/0!</v>
      </c>
    </row>
    <row r="38" spans="1:8" ht="30.75" customHeight="1" hidden="1" thickBot="1">
      <c r="A38" s="32" t="s">
        <v>54</v>
      </c>
      <c r="B38" s="106" t="s">
        <v>56</v>
      </c>
      <c r="C38" s="127">
        <v>44.7</v>
      </c>
      <c r="D38" s="19"/>
      <c r="E38" s="18">
        <f t="shared" si="3"/>
        <v>0</v>
      </c>
      <c r="F38" s="86">
        <f t="shared" si="5"/>
        <v>-44.7</v>
      </c>
      <c r="G38" s="19"/>
      <c r="H38" s="156" t="e">
        <f aca="true" t="shared" si="6" ref="H38:H69">D38/G38*100</f>
        <v>#DIV/0!</v>
      </c>
    </row>
    <row r="39" spans="1:8" ht="15" customHeight="1" hidden="1" thickBot="1">
      <c r="A39" s="32" t="s">
        <v>87</v>
      </c>
      <c r="B39" s="106" t="s">
        <v>68</v>
      </c>
      <c r="C39" s="126">
        <v>853.9</v>
      </c>
      <c r="D39" s="19">
        <v>229.9</v>
      </c>
      <c r="E39" s="18">
        <f t="shared" si="3"/>
        <v>26.923527345122384</v>
      </c>
      <c r="F39" s="86">
        <f t="shared" si="5"/>
        <v>-624</v>
      </c>
      <c r="G39" s="19">
        <v>229.9</v>
      </c>
      <c r="H39" s="156">
        <f t="shared" si="6"/>
        <v>100</v>
      </c>
    </row>
    <row r="40" spans="1:8" ht="96.75" customHeight="1" hidden="1" thickBot="1">
      <c r="A40" s="32" t="s">
        <v>127</v>
      </c>
      <c r="B40" s="106" t="s">
        <v>143</v>
      </c>
      <c r="C40" s="126"/>
      <c r="D40" s="19"/>
      <c r="E40" s="18" t="e">
        <f t="shared" si="3"/>
        <v>#DIV/0!</v>
      </c>
      <c r="F40" s="86">
        <f t="shared" si="5"/>
        <v>0</v>
      </c>
      <c r="G40" s="19"/>
      <c r="H40" s="156" t="e">
        <f t="shared" si="6"/>
        <v>#DIV/0!</v>
      </c>
    </row>
    <row r="41" spans="1:8" ht="32.25" customHeight="1" hidden="1" thickBot="1">
      <c r="A41" s="28" t="s">
        <v>98</v>
      </c>
      <c r="B41" s="109" t="s">
        <v>90</v>
      </c>
      <c r="C41" s="125">
        <f>SUM(C42:C44)</f>
        <v>4758.8</v>
      </c>
      <c r="D41" s="15">
        <f>SUM(D42:D44)</f>
        <v>3539.2</v>
      </c>
      <c r="E41" s="16">
        <f t="shared" si="3"/>
        <v>74.37169034210305</v>
      </c>
      <c r="F41" s="51">
        <f t="shared" si="5"/>
        <v>-1219.6000000000004</v>
      </c>
      <c r="G41" s="15">
        <f>SUM(G42:G44)</f>
        <v>3539.2</v>
      </c>
      <c r="H41" s="154">
        <f t="shared" si="6"/>
        <v>100</v>
      </c>
    </row>
    <row r="42" spans="1:8" ht="15" customHeight="1" hidden="1" thickBot="1">
      <c r="A42" s="32" t="s">
        <v>10</v>
      </c>
      <c r="B42" s="106" t="s">
        <v>9</v>
      </c>
      <c r="C42" s="126">
        <v>4266.6</v>
      </c>
      <c r="D42" s="17">
        <v>3284.7</v>
      </c>
      <c r="E42" s="18">
        <f t="shared" si="3"/>
        <v>76.9863591618619</v>
      </c>
      <c r="F42" s="86">
        <f t="shared" si="5"/>
        <v>-981.9000000000005</v>
      </c>
      <c r="G42" s="17">
        <v>3284.7</v>
      </c>
      <c r="H42" s="156">
        <f t="shared" si="6"/>
        <v>100</v>
      </c>
    </row>
    <row r="43" spans="1:8" ht="15.75" customHeight="1" hidden="1" thickBot="1">
      <c r="A43" s="33"/>
      <c r="B43" s="106" t="s">
        <v>11</v>
      </c>
      <c r="C43" s="126">
        <v>492.2</v>
      </c>
      <c r="D43" s="19">
        <v>254.5</v>
      </c>
      <c r="E43" s="18">
        <f t="shared" si="3"/>
        <v>51.7066233238521</v>
      </c>
      <c r="F43" s="86">
        <f t="shared" si="5"/>
        <v>-237.7</v>
      </c>
      <c r="G43" s="19">
        <v>254.5</v>
      </c>
      <c r="H43" s="156">
        <f t="shared" si="6"/>
        <v>100</v>
      </c>
    </row>
    <row r="44" spans="1:8" s="3" customFormat="1" ht="14.25" customHeight="1" hidden="1">
      <c r="A44" s="32" t="s">
        <v>10</v>
      </c>
      <c r="B44" s="106" t="s">
        <v>99</v>
      </c>
      <c r="C44" s="126"/>
      <c r="D44" s="19"/>
      <c r="E44" s="18" t="e">
        <f t="shared" si="3"/>
        <v>#DIV/0!</v>
      </c>
      <c r="F44" s="86">
        <f t="shared" si="5"/>
        <v>0</v>
      </c>
      <c r="G44" s="19"/>
      <c r="H44" s="154" t="e">
        <f t="shared" si="6"/>
        <v>#DIV/0!</v>
      </c>
    </row>
    <row r="45" spans="1:8" ht="15" customHeight="1" hidden="1" thickBot="1">
      <c r="A45" s="28" t="s">
        <v>13</v>
      </c>
      <c r="B45" s="105" t="s">
        <v>12</v>
      </c>
      <c r="C45" s="125">
        <f>C46+C47+C48</f>
        <v>180</v>
      </c>
      <c r="D45" s="15">
        <f>D46+D47+D48</f>
        <v>83.7</v>
      </c>
      <c r="E45" s="22">
        <f t="shared" si="3"/>
        <v>46.5</v>
      </c>
      <c r="F45" s="51">
        <f t="shared" si="5"/>
        <v>-96.3</v>
      </c>
      <c r="G45" s="15">
        <f>G46+G47+G48</f>
        <v>83.7</v>
      </c>
      <c r="H45" s="154">
        <f t="shared" si="6"/>
        <v>100</v>
      </c>
    </row>
    <row r="46" spans="1:8" ht="17.25" customHeight="1" hidden="1" thickBot="1">
      <c r="A46" s="34" t="s">
        <v>63</v>
      </c>
      <c r="B46" s="110" t="s">
        <v>82</v>
      </c>
      <c r="C46" s="129"/>
      <c r="D46" s="20"/>
      <c r="E46" s="18" t="e">
        <f t="shared" si="3"/>
        <v>#DIV/0!</v>
      </c>
      <c r="F46" s="54">
        <f t="shared" si="5"/>
        <v>0</v>
      </c>
      <c r="G46" s="20"/>
      <c r="H46" s="156" t="e">
        <f t="shared" si="6"/>
        <v>#DIV/0!</v>
      </c>
    </row>
    <row r="47" spans="1:8" s="3" customFormat="1" ht="20.25" customHeight="1" hidden="1" thickBot="1">
      <c r="A47" s="32" t="s">
        <v>64</v>
      </c>
      <c r="B47" s="106" t="s">
        <v>27</v>
      </c>
      <c r="C47" s="126">
        <v>180</v>
      </c>
      <c r="D47" s="19">
        <v>83.7</v>
      </c>
      <c r="E47" s="18">
        <f t="shared" si="3"/>
        <v>46.5</v>
      </c>
      <c r="F47" s="86">
        <f t="shared" si="5"/>
        <v>-96.3</v>
      </c>
      <c r="G47" s="19">
        <v>83.7</v>
      </c>
      <c r="H47" s="156">
        <f t="shared" si="6"/>
        <v>100</v>
      </c>
    </row>
    <row r="48" spans="1:8" s="3" customFormat="1" ht="15.75" customHeight="1" hidden="1">
      <c r="A48" s="32"/>
      <c r="B48" s="106" t="s">
        <v>14</v>
      </c>
      <c r="C48" s="127"/>
      <c r="D48" s="17"/>
      <c r="E48" s="21">
        <f>ROUND(IF(D48=0,0,D48/C48),3)</f>
        <v>0</v>
      </c>
      <c r="F48" s="86">
        <f t="shared" si="5"/>
        <v>0</v>
      </c>
      <c r="G48" s="17"/>
      <c r="H48" s="154" t="e">
        <f t="shared" si="6"/>
        <v>#DIV/0!</v>
      </c>
    </row>
    <row r="49" spans="1:8" s="3" customFormat="1" ht="14.25" customHeight="1" hidden="1" thickBot="1">
      <c r="A49" s="28" t="s">
        <v>16</v>
      </c>
      <c r="B49" s="105" t="s">
        <v>15</v>
      </c>
      <c r="C49" s="125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2753.9</v>
      </c>
      <c r="H49" s="154">
        <f t="shared" si="6"/>
        <v>100</v>
      </c>
    </row>
    <row r="50" spans="1:8" ht="49.5" customHeight="1" hidden="1" thickBot="1">
      <c r="A50" s="32"/>
      <c r="B50" s="106" t="s">
        <v>91</v>
      </c>
      <c r="C50" s="126">
        <f>C49-C51</f>
        <v>3768.2999999999997</v>
      </c>
      <c r="D50" s="126">
        <f>D49-D51</f>
        <v>2283.6</v>
      </c>
      <c r="E50" s="18">
        <f t="shared" si="7"/>
        <v>60.600270679086066</v>
      </c>
      <c r="F50" s="86">
        <f t="shared" si="5"/>
        <v>-1484.6999999999998</v>
      </c>
      <c r="G50" s="126">
        <f>G49-G51</f>
        <v>2283.6</v>
      </c>
      <c r="H50" s="156">
        <f t="shared" si="6"/>
        <v>100</v>
      </c>
    </row>
    <row r="51" spans="1:8" s="3" customFormat="1" ht="30.75" customHeight="1" hidden="1" thickBot="1">
      <c r="A51" s="32"/>
      <c r="B51" s="106" t="s">
        <v>92</v>
      </c>
      <c r="C51" s="130">
        <v>646.4</v>
      </c>
      <c r="D51" s="89">
        <v>470.3</v>
      </c>
      <c r="E51" s="18">
        <f t="shared" si="7"/>
        <v>72.75680693069307</v>
      </c>
      <c r="F51" s="86">
        <f t="shared" si="5"/>
        <v>-176.09999999999997</v>
      </c>
      <c r="G51" s="89">
        <v>470.3</v>
      </c>
      <c r="H51" s="156">
        <f t="shared" si="6"/>
        <v>100</v>
      </c>
    </row>
    <row r="52" spans="1:8" s="3" customFormat="1" ht="57.75" customHeight="1" hidden="1">
      <c r="A52" s="35" t="s">
        <v>45</v>
      </c>
      <c r="B52" s="111" t="s">
        <v>46</v>
      </c>
      <c r="C52" s="131"/>
      <c r="D52" s="90"/>
      <c r="E52" s="22" t="e">
        <f t="shared" si="7"/>
        <v>#DIV/0!</v>
      </c>
      <c r="F52" s="91">
        <f t="shared" si="5"/>
        <v>0</v>
      </c>
      <c r="G52" s="90"/>
      <c r="H52" s="154" t="e">
        <f t="shared" si="6"/>
        <v>#DIV/0!</v>
      </c>
    </row>
    <row r="53" spans="1:8" s="10" customFormat="1" ht="20.25" customHeight="1" hidden="1" thickBot="1">
      <c r="A53" s="28" t="s">
        <v>47</v>
      </c>
      <c r="B53" s="105" t="s">
        <v>69</v>
      </c>
      <c r="C53" s="125"/>
      <c r="D53" s="15"/>
      <c r="E53" s="16" t="e">
        <f t="shared" si="7"/>
        <v>#DIV/0!</v>
      </c>
      <c r="F53" s="51">
        <f t="shared" si="5"/>
        <v>0</v>
      </c>
      <c r="G53" s="15"/>
      <c r="H53" s="154" t="e">
        <f t="shared" si="6"/>
        <v>#DIV/0!</v>
      </c>
    </row>
    <row r="54" spans="1:8" ht="23.25" customHeight="1" hidden="1" thickBot="1">
      <c r="A54" s="28" t="s">
        <v>17</v>
      </c>
      <c r="B54" s="112" t="s">
        <v>117</v>
      </c>
      <c r="C54" s="125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G55+G56+G57+G59+G58</f>
        <v>1231.1</v>
      </c>
      <c r="H54" s="154">
        <f t="shared" si="6"/>
        <v>100</v>
      </c>
    </row>
    <row r="55" spans="1:8" s="3" customFormat="1" ht="32.25" customHeight="1" hidden="1" thickBot="1">
      <c r="A55" s="32" t="s">
        <v>22</v>
      </c>
      <c r="B55" s="106" t="s">
        <v>96</v>
      </c>
      <c r="C55" s="126">
        <v>231.4</v>
      </c>
      <c r="D55" s="19">
        <v>36.5</v>
      </c>
      <c r="E55" s="18">
        <f t="shared" si="7"/>
        <v>15.773552290406222</v>
      </c>
      <c r="F55" s="86">
        <f t="shared" si="5"/>
        <v>-194.9</v>
      </c>
      <c r="G55" s="19">
        <v>36.5</v>
      </c>
      <c r="H55" s="156">
        <f t="shared" si="6"/>
        <v>100</v>
      </c>
    </row>
    <row r="56" spans="1:8" s="3" customFormat="1" ht="36" customHeight="1" hidden="1" thickBot="1">
      <c r="A56" s="32" t="s">
        <v>115</v>
      </c>
      <c r="B56" s="106" t="s">
        <v>116</v>
      </c>
      <c r="C56" s="126">
        <v>62.5</v>
      </c>
      <c r="D56" s="19">
        <v>30.8</v>
      </c>
      <c r="E56" s="18">
        <f t="shared" si="7"/>
        <v>49.28</v>
      </c>
      <c r="F56" s="86">
        <f t="shared" si="5"/>
        <v>-31.7</v>
      </c>
      <c r="G56" s="19">
        <v>30.8</v>
      </c>
      <c r="H56" s="156">
        <f t="shared" si="6"/>
        <v>100</v>
      </c>
    </row>
    <row r="57" spans="1:8" s="3" customFormat="1" ht="30.75" customHeight="1" hidden="1" thickBot="1">
      <c r="A57" s="32" t="s">
        <v>23</v>
      </c>
      <c r="B57" s="78" t="s">
        <v>57</v>
      </c>
      <c r="C57" s="126">
        <v>1881</v>
      </c>
      <c r="D57" s="19">
        <v>1163.8</v>
      </c>
      <c r="E57" s="18">
        <f t="shared" si="7"/>
        <v>61.87134502923976</v>
      </c>
      <c r="F57" s="86">
        <f t="shared" si="5"/>
        <v>-717.2</v>
      </c>
      <c r="G57" s="19">
        <v>1163.8</v>
      </c>
      <c r="H57" s="156">
        <f t="shared" si="6"/>
        <v>100</v>
      </c>
    </row>
    <row r="58" spans="1:8" s="3" customFormat="1" ht="29.25" customHeight="1" hidden="1" thickBot="1">
      <c r="A58" s="32" t="s">
        <v>25</v>
      </c>
      <c r="B58" s="78" t="s">
        <v>144</v>
      </c>
      <c r="C58" s="126"/>
      <c r="D58" s="19"/>
      <c r="E58" s="18"/>
      <c r="F58" s="86"/>
      <c r="G58" s="19"/>
      <c r="H58" s="156" t="e">
        <f t="shared" si="6"/>
        <v>#DIV/0!</v>
      </c>
    </row>
    <row r="59" spans="1:8" s="3" customFormat="1" ht="31.5" customHeight="1" hidden="1" thickBot="1">
      <c r="A59" s="32" t="s">
        <v>44</v>
      </c>
      <c r="B59" s="79" t="s">
        <v>135</v>
      </c>
      <c r="C59" s="126"/>
      <c r="D59" s="19"/>
      <c r="E59" s="164" t="e">
        <f>D59/C59*100</f>
        <v>#DIV/0!</v>
      </c>
      <c r="F59" s="86">
        <f>D59-C59</f>
        <v>0</v>
      </c>
      <c r="G59" s="19"/>
      <c r="H59" s="156" t="e">
        <f t="shared" si="6"/>
        <v>#DIV/0!</v>
      </c>
    </row>
    <row r="60" spans="1:8" s="3" customFormat="1" ht="2.25" customHeight="1" hidden="1" thickBot="1">
      <c r="A60" s="74" t="s">
        <v>136</v>
      </c>
      <c r="B60" s="113" t="s">
        <v>137</v>
      </c>
      <c r="C60" s="132"/>
      <c r="D60" s="73"/>
      <c r="E60" s="22"/>
      <c r="F60" s="92"/>
      <c r="G60" s="73"/>
      <c r="H60" s="154" t="e">
        <f t="shared" si="6"/>
        <v>#DIV/0!</v>
      </c>
    </row>
    <row r="61" spans="1:8" s="3" customFormat="1" ht="65.25" customHeight="1" hidden="1" thickBot="1">
      <c r="A61" s="63" t="s">
        <v>131</v>
      </c>
      <c r="B61" s="114" t="s">
        <v>132</v>
      </c>
      <c r="C61" s="133"/>
      <c r="D61" s="64"/>
      <c r="E61" s="65" t="e">
        <f aca="true" t="shared" si="8" ref="E61:E72">D61/C61*100</f>
        <v>#DIV/0!</v>
      </c>
      <c r="F61" s="93">
        <f aca="true" t="shared" si="9" ref="F61:F72">D61-C61</f>
        <v>0</v>
      </c>
      <c r="G61" s="64"/>
      <c r="H61" s="154" t="e">
        <f t="shared" si="6"/>
        <v>#DIV/0!</v>
      </c>
    </row>
    <row r="62" spans="1:8" s="3" customFormat="1" ht="15.75" customHeight="1" hidden="1" thickBot="1">
      <c r="A62" s="28" t="s">
        <v>59</v>
      </c>
      <c r="B62" s="105" t="s">
        <v>77</v>
      </c>
      <c r="C62" s="125">
        <v>381.5</v>
      </c>
      <c r="D62" s="66"/>
      <c r="E62" s="16">
        <f t="shared" si="8"/>
        <v>0</v>
      </c>
      <c r="F62" s="16">
        <f t="shared" si="9"/>
        <v>-381.5</v>
      </c>
      <c r="G62" s="66"/>
      <c r="H62" s="154" t="e">
        <f t="shared" si="6"/>
        <v>#DIV/0!</v>
      </c>
    </row>
    <row r="63" spans="1:14" s="9" customFormat="1" ht="17.25" customHeight="1" hidden="1" thickBot="1">
      <c r="A63" s="28" t="s">
        <v>29</v>
      </c>
      <c r="B63" s="112" t="s">
        <v>28</v>
      </c>
      <c r="C63" s="125">
        <v>342.3</v>
      </c>
      <c r="D63" s="15">
        <v>170</v>
      </c>
      <c r="E63" s="16">
        <f t="shared" si="8"/>
        <v>49.66403739409874</v>
      </c>
      <c r="F63" s="51">
        <f t="shared" si="9"/>
        <v>-172.3</v>
      </c>
      <c r="G63" s="15">
        <v>170</v>
      </c>
      <c r="H63" s="154">
        <f t="shared" si="6"/>
        <v>100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41</v>
      </c>
      <c r="B64" s="105" t="s">
        <v>70</v>
      </c>
      <c r="C64" s="125"/>
      <c r="D64" s="94"/>
      <c r="E64" s="16" t="e">
        <f t="shared" si="8"/>
        <v>#DIV/0!</v>
      </c>
      <c r="F64" s="51">
        <f t="shared" si="9"/>
        <v>0</v>
      </c>
      <c r="G64" s="94"/>
      <c r="H64" s="154" t="e">
        <f t="shared" si="6"/>
        <v>#DIV/0!</v>
      </c>
    </row>
    <row r="65" spans="1:8" s="3" customFormat="1" ht="19.5" customHeight="1" hidden="1" thickBot="1">
      <c r="A65" s="28" t="s">
        <v>32</v>
      </c>
      <c r="B65" s="105" t="s">
        <v>71</v>
      </c>
      <c r="C65" s="125">
        <v>244.4</v>
      </c>
      <c r="D65" s="15">
        <v>240.6</v>
      </c>
      <c r="E65" s="16">
        <f t="shared" si="8"/>
        <v>98.44517184942715</v>
      </c>
      <c r="F65" s="51">
        <f t="shared" si="9"/>
        <v>-3.8000000000000114</v>
      </c>
      <c r="G65" s="15">
        <v>240.6</v>
      </c>
      <c r="H65" s="154">
        <f t="shared" si="6"/>
        <v>100</v>
      </c>
    </row>
    <row r="66" spans="1:8" s="3" customFormat="1" ht="14.25" customHeight="1" hidden="1">
      <c r="A66" s="28"/>
      <c r="B66" s="115" t="s">
        <v>40</v>
      </c>
      <c r="C66" s="125"/>
      <c r="D66" s="15"/>
      <c r="E66" s="16" t="e">
        <f t="shared" si="8"/>
        <v>#DIV/0!</v>
      </c>
      <c r="F66" s="51">
        <f t="shared" si="9"/>
        <v>0</v>
      </c>
      <c r="G66" s="15"/>
      <c r="H66" s="154" t="e">
        <f t="shared" si="6"/>
        <v>#DIV/0!</v>
      </c>
    </row>
    <row r="67" spans="1:8" s="3" customFormat="1" ht="16.5" customHeight="1" hidden="1" thickBot="1">
      <c r="A67" s="28" t="s">
        <v>48</v>
      </c>
      <c r="B67" s="104" t="s">
        <v>72</v>
      </c>
      <c r="C67" s="125">
        <v>23.4</v>
      </c>
      <c r="D67" s="15">
        <v>14.6</v>
      </c>
      <c r="E67" s="16">
        <f t="shared" si="8"/>
        <v>62.39316239316239</v>
      </c>
      <c r="F67" s="51">
        <f t="shared" si="9"/>
        <v>-8.799999999999999</v>
      </c>
      <c r="G67" s="15">
        <v>14.6</v>
      </c>
      <c r="H67" s="154">
        <f t="shared" si="6"/>
        <v>100</v>
      </c>
    </row>
    <row r="68" spans="1:8" ht="47.25" customHeight="1" hidden="1">
      <c r="A68" s="42" t="s">
        <v>33</v>
      </c>
      <c r="B68" s="116" t="s">
        <v>73</v>
      </c>
      <c r="C68" s="134"/>
      <c r="D68" s="15"/>
      <c r="E68" s="16" t="e">
        <f t="shared" si="8"/>
        <v>#DIV/0!</v>
      </c>
      <c r="F68" s="51">
        <f t="shared" si="9"/>
        <v>0</v>
      </c>
      <c r="G68" s="15"/>
      <c r="H68" s="154" t="e">
        <f t="shared" si="6"/>
        <v>#DIV/0!</v>
      </c>
    </row>
    <row r="69" spans="1:8" ht="47.25" customHeight="1" hidden="1">
      <c r="A69" s="52" t="s">
        <v>118</v>
      </c>
      <c r="B69" s="117" t="s">
        <v>119</v>
      </c>
      <c r="C69" s="125"/>
      <c r="D69" s="15"/>
      <c r="E69" s="16" t="e">
        <f t="shared" si="8"/>
        <v>#DIV/0!</v>
      </c>
      <c r="F69" s="51">
        <f t="shared" si="9"/>
        <v>0</v>
      </c>
      <c r="G69" s="15"/>
      <c r="H69" s="154" t="e">
        <f t="shared" si="6"/>
        <v>#DIV/0!</v>
      </c>
    </row>
    <row r="70" spans="1:8" ht="48" customHeight="1" hidden="1" thickBot="1">
      <c r="A70" s="52" t="s">
        <v>41</v>
      </c>
      <c r="B70" s="105" t="s">
        <v>70</v>
      </c>
      <c r="C70" s="135"/>
      <c r="D70" s="15"/>
      <c r="E70" s="16" t="e">
        <f t="shared" si="8"/>
        <v>#DIV/0!</v>
      </c>
      <c r="F70" s="51">
        <f t="shared" si="9"/>
        <v>0</v>
      </c>
      <c r="G70" s="15"/>
      <c r="H70" s="154" t="e">
        <f>D70/G70*100</f>
        <v>#DIV/0!</v>
      </c>
    </row>
    <row r="71" spans="1:9" ht="30" customHeight="1" hidden="1" thickBot="1">
      <c r="A71" s="68" t="s">
        <v>76</v>
      </c>
      <c r="B71" s="118" t="s">
        <v>74</v>
      </c>
      <c r="C71" s="83">
        <f>C70+C67+C65+C63+C62+C61+C54+C53+C49+C45+C41+C32+C11+C7+C6+C4</f>
        <v>127761.20000000001</v>
      </c>
      <c r="D71" s="95">
        <f>D70+D67+D65+D63+D62+D61+D54+D53+D49+D45+D41+D32+D11+D7+D6+D4</f>
        <v>106869.00000000001</v>
      </c>
      <c r="E71" s="96">
        <f t="shared" si="8"/>
        <v>83.64746104451118</v>
      </c>
      <c r="F71" s="97">
        <f t="shared" si="9"/>
        <v>-20892.199999999997</v>
      </c>
      <c r="G71" s="95">
        <f>G70+G67+G65+G63+G62+G61+G54+G53+G49+G45+G41+G32+G11+G7+G6+G4</f>
        <v>106869.00000000001</v>
      </c>
      <c r="H71" s="157">
        <f>D71/G71*100</f>
        <v>100</v>
      </c>
      <c r="I71" s="53"/>
    </row>
    <row r="72" spans="1:8" ht="0.75" customHeight="1" thickBot="1">
      <c r="A72" s="69" t="s">
        <v>50</v>
      </c>
      <c r="B72" s="342" t="s">
        <v>105</v>
      </c>
      <c r="C72" s="136"/>
      <c r="D72" s="70"/>
      <c r="E72" s="54" t="e">
        <f t="shared" si="8"/>
        <v>#DIV/0!</v>
      </c>
      <c r="F72" s="57">
        <f t="shared" si="9"/>
        <v>0</v>
      </c>
      <c r="G72" s="70"/>
      <c r="H72" s="155" t="e">
        <f>D72/G72*100</f>
        <v>#DIV/0!</v>
      </c>
    </row>
    <row r="73" spans="1:8" s="5" customFormat="1" ht="25.5" customHeight="1" thickBot="1">
      <c r="A73" s="82" t="s">
        <v>84</v>
      </c>
      <c r="B73" s="343"/>
      <c r="C73" s="327"/>
      <c r="D73" s="85"/>
      <c r="E73" s="85"/>
      <c r="F73" s="85"/>
      <c r="G73" s="85"/>
      <c r="H73" s="155"/>
    </row>
    <row r="74" spans="1:8" ht="99" customHeight="1" hidden="1" thickBot="1">
      <c r="A74" s="308" t="s">
        <v>79</v>
      </c>
      <c r="B74" s="344" t="s">
        <v>58</v>
      </c>
      <c r="C74" s="328" t="s">
        <v>154</v>
      </c>
      <c r="D74" s="84" t="s">
        <v>152</v>
      </c>
      <c r="E74" s="84" t="s">
        <v>107</v>
      </c>
      <c r="F74" s="84" t="s">
        <v>1</v>
      </c>
      <c r="G74" s="84" t="s">
        <v>152</v>
      </c>
      <c r="H74" s="144" t="s">
        <v>153</v>
      </c>
    </row>
    <row r="75" spans="1:8" s="6" customFormat="1" ht="32.25" customHeight="1" thickBot="1">
      <c r="A75" s="309"/>
      <c r="B75" s="345" t="s">
        <v>83</v>
      </c>
      <c r="C75" s="181">
        <v>32116.719</v>
      </c>
      <c r="D75" s="187">
        <v>14311.992</v>
      </c>
      <c r="E75" s="16">
        <f>D75/C75*100</f>
        <v>44.562434911237354</v>
      </c>
      <c r="F75" s="16">
        <f aca="true" t="shared" si="10" ref="F75:F88">D75-C75</f>
        <v>-17804.727</v>
      </c>
      <c r="G75" s="187">
        <v>15938.203</v>
      </c>
      <c r="H75" s="154">
        <f aca="true" t="shared" si="11" ref="H75:H123">D75/G75*100</f>
        <v>89.79677319958844</v>
      </c>
    </row>
    <row r="76" spans="1:8" s="6" customFormat="1" ht="31.5" customHeight="1" hidden="1">
      <c r="A76" s="310"/>
      <c r="B76" s="346" t="s">
        <v>141</v>
      </c>
      <c r="C76" s="329">
        <f>SUM(C77:C79)</f>
        <v>0</v>
      </c>
      <c r="D76" s="48"/>
      <c r="E76" s="54" t="e">
        <f aca="true" t="shared" si="12" ref="E76:E84">D76/C76*100</f>
        <v>#DIV/0!</v>
      </c>
      <c r="F76" s="54">
        <f t="shared" si="10"/>
        <v>0</v>
      </c>
      <c r="G76" s="48"/>
      <c r="H76" s="155" t="e">
        <f t="shared" si="11"/>
        <v>#DIV/0!</v>
      </c>
    </row>
    <row r="77" spans="1:8" s="6" customFormat="1" ht="94.5" customHeight="1" hidden="1" thickBot="1">
      <c r="A77" s="311">
        <v>90203</v>
      </c>
      <c r="B77" s="347" t="s">
        <v>156</v>
      </c>
      <c r="C77" s="181"/>
      <c r="D77" s="187"/>
      <c r="E77" s="16" t="e">
        <f t="shared" si="12"/>
        <v>#DIV/0!</v>
      </c>
      <c r="F77" s="16">
        <f t="shared" si="10"/>
        <v>0</v>
      </c>
      <c r="G77" s="187"/>
      <c r="H77" s="154" t="e">
        <f t="shared" si="11"/>
        <v>#DIV/0!</v>
      </c>
    </row>
    <row r="78" spans="1:8" s="6" customFormat="1" ht="63.75" customHeight="1" hidden="1" thickBot="1">
      <c r="A78" s="311">
        <v>100602</v>
      </c>
      <c r="B78" s="347" t="s">
        <v>157</v>
      </c>
      <c r="C78" s="181"/>
      <c r="D78" s="187"/>
      <c r="E78" s="16" t="e">
        <f t="shared" si="12"/>
        <v>#DIV/0!</v>
      </c>
      <c r="F78" s="16">
        <f t="shared" si="10"/>
        <v>0</v>
      </c>
      <c r="G78" s="187"/>
      <c r="H78" s="154" t="e">
        <f t="shared" si="11"/>
        <v>#DIV/0!</v>
      </c>
    </row>
    <row r="79" spans="1:8" s="6" customFormat="1" ht="18" customHeight="1" hidden="1" thickBot="1">
      <c r="A79" s="312">
        <v>250380</v>
      </c>
      <c r="B79" s="347" t="s">
        <v>160</v>
      </c>
      <c r="C79" s="181"/>
      <c r="D79" s="168"/>
      <c r="E79" s="16" t="e">
        <f t="shared" si="12"/>
        <v>#DIV/0!</v>
      </c>
      <c r="F79" s="51">
        <f t="shared" si="10"/>
        <v>0</v>
      </c>
      <c r="G79" s="168"/>
      <c r="H79" s="154" t="e">
        <f t="shared" si="11"/>
        <v>#DIV/0!</v>
      </c>
    </row>
    <row r="80" spans="1:8" s="6" customFormat="1" ht="32.25" thickBot="1">
      <c r="A80" s="313"/>
      <c r="B80" s="348" t="s">
        <v>140</v>
      </c>
      <c r="C80" s="330">
        <f>C81+C84+C91+C96+C100+C112+C118+C121+C137+C144</f>
        <v>207517.271</v>
      </c>
      <c r="D80" s="330">
        <f>D81+D84+D91+D96+D100+D112+D118+D121+D137+D144</f>
        <v>84629.231</v>
      </c>
      <c r="E80" s="16">
        <f t="shared" si="12"/>
        <v>40.78177714663566</v>
      </c>
      <c r="F80" s="16">
        <f t="shared" si="10"/>
        <v>-122888.04000000001</v>
      </c>
      <c r="G80" s="330">
        <f>G81+G84+G91+G96+G100+G112+G118+G121+G137</f>
        <v>9216.715</v>
      </c>
      <c r="H80" s="154">
        <f t="shared" si="11"/>
        <v>918.2146892900562</v>
      </c>
    </row>
    <row r="81" spans="1:8" s="6" customFormat="1" ht="19.5" customHeight="1" thickBot="1">
      <c r="A81" s="27" t="s">
        <v>272</v>
      </c>
      <c r="B81" s="103" t="s">
        <v>271</v>
      </c>
      <c r="C81" s="168">
        <f>C82+C83</f>
        <v>1402.2440000000001</v>
      </c>
      <c r="D81" s="169">
        <f>D82+D83</f>
        <v>175.317</v>
      </c>
      <c r="E81" s="16">
        <f t="shared" si="12"/>
        <v>12.502602970667015</v>
      </c>
      <c r="F81" s="16">
        <f t="shared" si="10"/>
        <v>-1226.9270000000001</v>
      </c>
      <c r="G81" s="169">
        <f>G82+G83</f>
        <v>6.899</v>
      </c>
      <c r="H81" s="154">
        <f t="shared" si="11"/>
        <v>2541.194375996521</v>
      </c>
    </row>
    <row r="82" spans="1:8" s="403" customFormat="1" ht="47.25" customHeight="1" thickBot="1">
      <c r="A82" s="404" t="s">
        <v>382</v>
      </c>
      <c r="B82" s="405" t="s">
        <v>384</v>
      </c>
      <c r="C82" s="414">
        <v>506.399</v>
      </c>
      <c r="D82" s="415">
        <v>163.737</v>
      </c>
      <c r="E82" s="367">
        <f t="shared" si="12"/>
        <v>32.33359465559766</v>
      </c>
      <c r="F82" s="98">
        <f t="shared" si="10"/>
        <v>-342.66200000000003</v>
      </c>
      <c r="G82" s="402"/>
      <c r="H82" s="304" t="e">
        <f t="shared" si="11"/>
        <v>#DIV/0!</v>
      </c>
    </row>
    <row r="83" spans="1:8" s="403" customFormat="1" ht="45.75" customHeight="1" thickBot="1">
      <c r="A83" s="404" t="s">
        <v>383</v>
      </c>
      <c r="B83" s="405" t="s">
        <v>385</v>
      </c>
      <c r="C83" s="305">
        <v>895.845</v>
      </c>
      <c r="D83" s="414">
        <v>11.58</v>
      </c>
      <c r="E83" s="367">
        <f t="shared" si="12"/>
        <v>1.2926343284831638</v>
      </c>
      <c r="F83" s="98">
        <f t="shared" si="10"/>
        <v>-884.265</v>
      </c>
      <c r="G83" s="408">
        <v>6.899</v>
      </c>
      <c r="H83" s="304">
        <f t="shared" si="11"/>
        <v>167.85041310334833</v>
      </c>
    </row>
    <row r="84" spans="1:8" s="6" customFormat="1" ht="16.5" thickBot="1">
      <c r="A84" s="314" t="s">
        <v>224</v>
      </c>
      <c r="B84" s="349" t="s">
        <v>128</v>
      </c>
      <c r="C84" s="181">
        <f>SUM(C85:C90)</f>
        <v>29537.335000000003</v>
      </c>
      <c r="D84" s="167">
        <f>SUM(D85:D90)</f>
        <v>11653.45</v>
      </c>
      <c r="E84" s="16">
        <f t="shared" si="12"/>
        <v>39.453288524506355</v>
      </c>
      <c r="F84" s="16">
        <f t="shared" si="10"/>
        <v>-17883.885000000002</v>
      </c>
      <c r="G84" s="167">
        <f>SUM(G85:G90)</f>
        <v>141.67</v>
      </c>
      <c r="H84" s="154">
        <f t="shared" si="11"/>
        <v>8225.771158325688</v>
      </c>
    </row>
    <row r="85" spans="1:8" s="6" customFormat="1" ht="21" customHeight="1" thickBot="1">
      <c r="A85" s="315" t="s">
        <v>249</v>
      </c>
      <c r="B85" s="350" t="s">
        <v>250</v>
      </c>
      <c r="C85" s="331">
        <v>14949.261</v>
      </c>
      <c r="D85" s="142">
        <v>6959.599</v>
      </c>
      <c r="E85" s="98">
        <f aca="true" t="shared" si="13" ref="E85:E115">D85/C85*100</f>
        <v>46.554802943102004</v>
      </c>
      <c r="F85" s="98">
        <f t="shared" si="10"/>
        <v>-7989.662</v>
      </c>
      <c r="G85" s="142"/>
      <c r="H85" s="156" t="e">
        <f t="shared" si="11"/>
        <v>#DIV/0!</v>
      </c>
    </row>
    <row r="86" spans="1:8" s="6" customFormat="1" ht="65.25" customHeight="1" thickBot="1">
      <c r="A86" s="315" t="s">
        <v>251</v>
      </c>
      <c r="B86" s="351" t="s">
        <v>252</v>
      </c>
      <c r="C86" s="331">
        <v>13011.933</v>
      </c>
      <c r="D86" s="142">
        <v>3969.693</v>
      </c>
      <c r="E86" s="18">
        <f t="shared" si="13"/>
        <v>30.50809591472689</v>
      </c>
      <c r="F86" s="18">
        <f t="shared" si="10"/>
        <v>-9042.240000000002</v>
      </c>
      <c r="G86" s="142">
        <v>141.67</v>
      </c>
      <c r="H86" s="156">
        <f t="shared" si="11"/>
        <v>2802.070304228136</v>
      </c>
    </row>
    <row r="87" spans="1:8" s="6" customFormat="1" ht="64.5" customHeight="1" thickBot="1">
      <c r="A87" s="315" t="s">
        <v>253</v>
      </c>
      <c r="B87" s="351" t="s">
        <v>331</v>
      </c>
      <c r="C87" s="331">
        <v>1490</v>
      </c>
      <c r="D87" s="142">
        <v>639.424</v>
      </c>
      <c r="E87" s="18">
        <f t="shared" si="13"/>
        <v>42.91436241610738</v>
      </c>
      <c r="F87" s="18">
        <f t="shared" si="10"/>
        <v>-850.576</v>
      </c>
      <c r="G87" s="142"/>
      <c r="H87" s="156" t="e">
        <f t="shared" si="11"/>
        <v>#DIV/0!</v>
      </c>
    </row>
    <row r="88" spans="1:8" s="6" customFormat="1" ht="35.25" customHeight="1" hidden="1" thickBot="1">
      <c r="A88" s="315" t="s">
        <v>337</v>
      </c>
      <c r="B88" s="351" t="s">
        <v>338</v>
      </c>
      <c r="C88" s="331"/>
      <c r="D88" s="142"/>
      <c r="E88" s="18" t="e">
        <f t="shared" si="13"/>
        <v>#DIV/0!</v>
      </c>
      <c r="F88" s="18">
        <f t="shared" si="10"/>
        <v>0</v>
      </c>
      <c r="G88" s="142"/>
      <c r="H88" s="156" t="e">
        <f t="shared" si="11"/>
        <v>#DIV/0!</v>
      </c>
    </row>
    <row r="89" spans="1:8" s="6" customFormat="1" ht="30.75" customHeight="1" thickBot="1">
      <c r="A89" s="315" t="s">
        <v>349</v>
      </c>
      <c r="B89" s="351" t="s">
        <v>350</v>
      </c>
      <c r="C89" s="331">
        <v>71.477</v>
      </c>
      <c r="D89" s="62">
        <v>70.07</v>
      </c>
      <c r="E89" s="18">
        <f t="shared" si="13"/>
        <v>98.03153461952795</v>
      </c>
      <c r="F89" s="18">
        <f>D89-C89</f>
        <v>-1.4070000000000107</v>
      </c>
      <c r="G89" s="62"/>
      <c r="H89" s="155" t="e">
        <f t="shared" si="11"/>
        <v>#DIV/0!</v>
      </c>
    </row>
    <row r="90" spans="1:8" s="6" customFormat="1" ht="30.75" customHeight="1" thickBot="1">
      <c r="A90" s="315" t="s">
        <v>351</v>
      </c>
      <c r="B90" s="351" t="s">
        <v>352</v>
      </c>
      <c r="C90" s="332">
        <v>14.664</v>
      </c>
      <c r="D90" s="62">
        <v>14.664</v>
      </c>
      <c r="E90" s="18">
        <f t="shared" si="13"/>
        <v>100</v>
      </c>
      <c r="F90" s="18">
        <f>D90-C90</f>
        <v>0</v>
      </c>
      <c r="G90" s="62"/>
      <c r="H90" s="155" t="e">
        <f t="shared" si="11"/>
        <v>#DIV/0!</v>
      </c>
    </row>
    <row r="91" spans="1:8" s="6" customFormat="1" ht="19.5" customHeight="1" thickBot="1">
      <c r="A91" s="313" t="s">
        <v>225</v>
      </c>
      <c r="B91" s="352" t="s">
        <v>159</v>
      </c>
      <c r="C91" s="182">
        <f>SUM(C92:C95)</f>
        <v>29778.597</v>
      </c>
      <c r="D91" s="171">
        <f>SUM(D92:D95)</f>
        <v>18995.089</v>
      </c>
      <c r="E91" s="170">
        <f t="shared" si="13"/>
        <v>63.787723108647455</v>
      </c>
      <c r="F91" s="170">
        <f>D91-C91</f>
        <v>-10783.508000000002</v>
      </c>
      <c r="G91" s="171">
        <f>SUM(G92:G95)</f>
        <v>1549.482</v>
      </c>
      <c r="H91" s="154">
        <f t="shared" si="11"/>
        <v>1225.8993005404386</v>
      </c>
    </row>
    <row r="92" spans="1:8" s="6" customFormat="1" ht="20.25" customHeight="1" thickBot="1">
      <c r="A92" s="316" t="s">
        <v>254</v>
      </c>
      <c r="B92" s="353" t="s">
        <v>255</v>
      </c>
      <c r="C92" s="333">
        <v>28503.597</v>
      </c>
      <c r="D92" s="143">
        <v>18743.09</v>
      </c>
      <c r="E92" s="186">
        <f t="shared" si="13"/>
        <v>65.75692885357591</v>
      </c>
      <c r="F92" s="186">
        <f aca="true" t="shared" si="14" ref="F92:F104">D92-C92</f>
        <v>-9760.507000000001</v>
      </c>
      <c r="G92" s="143">
        <v>175.505</v>
      </c>
      <c r="H92" s="163">
        <f t="shared" si="11"/>
        <v>10679.519102019885</v>
      </c>
    </row>
    <row r="93" spans="1:8" s="6" customFormat="1" ht="46.5" customHeight="1" thickBot="1">
      <c r="A93" s="416" t="s">
        <v>406</v>
      </c>
      <c r="B93" s="353" t="s">
        <v>407</v>
      </c>
      <c r="C93" s="417">
        <v>760</v>
      </c>
      <c r="D93" s="142"/>
      <c r="E93" s="186">
        <f>D93/C93*100</f>
        <v>0</v>
      </c>
      <c r="F93" s="186">
        <f>D93-C93</f>
        <v>-760</v>
      </c>
      <c r="G93" s="143"/>
      <c r="H93" s="163" t="e">
        <f t="shared" si="11"/>
        <v>#DIV/0!</v>
      </c>
    </row>
    <row r="94" spans="1:8" s="6" customFormat="1" ht="22.5" customHeight="1" thickBot="1">
      <c r="A94" s="416" t="s">
        <v>408</v>
      </c>
      <c r="B94" s="353" t="s">
        <v>409</v>
      </c>
      <c r="C94" s="417">
        <v>130</v>
      </c>
      <c r="D94" s="142"/>
      <c r="E94" s="186">
        <f>D94/C94*100</f>
        <v>0</v>
      </c>
      <c r="F94" s="186">
        <f>D94-C94</f>
        <v>-130</v>
      </c>
      <c r="G94" s="143"/>
      <c r="H94" s="163" t="e">
        <f t="shared" si="11"/>
        <v>#DIV/0!</v>
      </c>
    </row>
    <row r="95" spans="1:8" s="6" customFormat="1" ht="32.25" customHeight="1" thickBot="1">
      <c r="A95" s="317" t="s">
        <v>291</v>
      </c>
      <c r="B95" s="354" t="s">
        <v>158</v>
      </c>
      <c r="C95" s="418">
        <v>385</v>
      </c>
      <c r="D95" s="142">
        <v>251.999</v>
      </c>
      <c r="E95" s="186">
        <f t="shared" si="13"/>
        <v>65.4542857142857</v>
      </c>
      <c r="F95" s="186">
        <f t="shared" si="14"/>
        <v>-133.001</v>
      </c>
      <c r="G95" s="143">
        <v>1373.977</v>
      </c>
      <c r="H95" s="163">
        <f t="shared" si="11"/>
        <v>18.340845589118302</v>
      </c>
    </row>
    <row r="96" spans="1:8" s="6" customFormat="1" ht="30" customHeight="1" thickBot="1">
      <c r="A96" s="318" t="s">
        <v>227</v>
      </c>
      <c r="B96" s="352" t="s">
        <v>130</v>
      </c>
      <c r="C96" s="334">
        <f>SUM(C97:C99)</f>
        <v>330.733</v>
      </c>
      <c r="D96" s="182">
        <f>SUM(D97:D99)</f>
        <v>162.148</v>
      </c>
      <c r="E96" s="170">
        <f t="shared" si="13"/>
        <v>49.02685852334058</v>
      </c>
      <c r="F96" s="170">
        <f t="shared" si="14"/>
        <v>-168.585</v>
      </c>
      <c r="G96" s="182">
        <f>SUM(G97:G99)</f>
        <v>0</v>
      </c>
      <c r="H96" s="154" t="e">
        <f t="shared" si="11"/>
        <v>#DIV/0!</v>
      </c>
    </row>
    <row r="97" spans="1:8" s="6" customFormat="1" ht="43.5" customHeight="1" thickBot="1">
      <c r="A97" s="319" t="s">
        <v>353</v>
      </c>
      <c r="B97" s="355" t="s">
        <v>354</v>
      </c>
      <c r="C97" s="331">
        <v>150</v>
      </c>
      <c r="D97" s="75"/>
      <c r="E97" s="98">
        <f t="shared" si="13"/>
        <v>0</v>
      </c>
      <c r="F97" s="98">
        <f t="shared" si="14"/>
        <v>-150</v>
      </c>
      <c r="G97" s="75"/>
      <c r="H97" s="156" t="e">
        <f t="shared" si="11"/>
        <v>#DIV/0!</v>
      </c>
    </row>
    <row r="98" spans="1:8" s="6" customFormat="1" ht="79.5" customHeight="1" hidden="1" thickBot="1">
      <c r="A98" s="320" t="s">
        <v>233</v>
      </c>
      <c r="B98" s="353" t="s">
        <v>256</v>
      </c>
      <c r="C98" s="335"/>
      <c r="D98" s="75"/>
      <c r="E98" s="98" t="e">
        <f t="shared" si="13"/>
        <v>#DIV/0!</v>
      </c>
      <c r="F98" s="98">
        <f t="shared" si="14"/>
        <v>0</v>
      </c>
      <c r="G98" s="75"/>
      <c r="H98" s="156" t="e">
        <f t="shared" si="11"/>
        <v>#DIV/0!</v>
      </c>
    </row>
    <row r="99" spans="1:8" s="6" customFormat="1" ht="45.75" thickBot="1">
      <c r="A99" s="321" t="s">
        <v>234</v>
      </c>
      <c r="B99" s="355" t="s">
        <v>355</v>
      </c>
      <c r="C99" s="331">
        <v>180.733</v>
      </c>
      <c r="D99" s="62">
        <v>162.148</v>
      </c>
      <c r="E99" s="18">
        <f t="shared" si="13"/>
        <v>89.71687516944885</v>
      </c>
      <c r="F99" s="18">
        <f t="shared" si="14"/>
        <v>-18.585000000000008</v>
      </c>
      <c r="G99" s="62"/>
      <c r="H99" s="163" t="e">
        <f t="shared" si="11"/>
        <v>#DIV/0!</v>
      </c>
    </row>
    <row r="100" spans="1:8" s="7" customFormat="1" ht="23.25" customHeight="1" thickBot="1">
      <c r="A100" s="322" t="s">
        <v>239</v>
      </c>
      <c r="B100" s="349" t="s">
        <v>103</v>
      </c>
      <c r="C100" s="330">
        <f>SUM(C101:C111)</f>
        <v>37675.342</v>
      </c>
      <c r="D100" s="330">
        <f>SUM(D101:D111)</f>
        <v>8911.921999999999</v>
      </c>
      <c r="E100" s="16">
        <f t="shared" si="13"/>
        <v>23.654521835528392</v>
      </c>
      <c r="F100" s="16">
        <f t="shared" si="14"/>
        <v>-28763.42</v>
      </c>
      <c r="G100" s="330">
        <f>SUM(G101:G111)</f>
        <v>263.752</v>
      </c>
      <c r="H100" s="154">
        <f t="shared" si="11"/>
        <v>3378.9021505050196</v>
      </c>
    </row>
    <row r="101" spans="1:8" s="7" customFormat="1" ht="50.25" customHeight="1" thickBot="1">
      <c r="A101" s="315" t="s">
        <v>300</v>
      </c>
      <c r="B101" s="351" t="s">
        <v>356</v>
      </c>
      <c r="C101" s="331">
        <v>6495.914</v>
      </c>
      <c r="D101" s="60">
        <v>990</v>
      </c>
      <c r="E101" s="98">
        <f t="shared" si="13"/>
        <v>15.240349548962625</v>
      </c>
      <c r="F101" s="98">
        <f t="shared" si="14"/>
        <v>-5505.914</v>
      </c>
      <c r="G101" s="60"/>
      <c r="H101" s="156" t="e">
        <f t="shared" si="11"/>
        <v>#DIV/0!</v>
      </c>
    </row>
    <row r="102" spans="1:8" s="7" customFormat="1" ht="30.75" customHeight="1" thickBot="1">
      <c r="A102" s="315" t="s">
        <v>304</v>
      </c>
      <c r="B102" s="351" t="s">
        <v>357</v>
      </c>
      <c r="C102" s="331">
        <v>498</v>
      </c>
      <c r="D102" s="60"/>
      <c r="E102" s="98">
        <f t="shared" si="13"/>
        <v>0</v>
      </c>
      <c r="F102" s="98">
        <f t="shared" si="14"/>
        <v>-498</v>
      </c>
      <c r="G102" s="60"/>
      <c r="H102" s="156" t="e">
        <f t="shared" si="11"/>
        <v>#DIV/0!</v>
      </c>
    </row>
    <row r="103" spans="1:8" s="7" customFormat="1" ht="50.25" customHeight="1" thickBot="1">
      <c r="A103" s="315" t="s">
        <v>358</v>
      </c>
      <c r="B103" s="351" t="s">
        <v>359</v>
      </c>
      <c r="C103" s="331">
        <v>999.99</v>
      </c>
      <c r="D103" s="60">
        <v>605.439</v>
      </c>
      <c r="E103" s="98">
        <f t="shared" si="13"/>
        <v>60.54450544505444</v>
      </c>
      <c r="F103" s="98">
        <f t="shared" si="14"/>
        <v>-394.55100000000004</v>
      </c>
      <c r="G103" s="60"/>
      <c r="H103" s="156" t="e">
        <f t="shared" si="11"/>
        <v>#DIV/0!</v>
      </c>
    </row>
    <row r="104" spans="1:8" s="7" customFormat="1" ht="63" customHeight="1" thickBot="1">
      <c r="A104" s="315" t="s">
        <v>308</v>
      </c>
      <c r="B104" s="351" t="s">
        <v>360</v>
      </c>
      <c r="C104" s="331">
        <v>2639.89</v>
      </c>
      <c r="D104" s="60">
        <v>1600.06</v>
      </c>
      <c r="E104" s="98">
        <f t="shared" si="13"/>
        <v>60.61085878578274</v>
      </c>
      <c r="F104" s="98">
        <f t="shared" si="14"/>
        <v>-1039.83</v>
      </c>
      <c r="G104" s="60"/>
      <c r="H104" s="156" t="e">
        <f t="shared" si="11"/>
        <v>#DIV/0!</v>
      </c>
    </row>
    <row r="105" spans="1:8" s="6" customFormat="1" ht="33" customHeight="1" hidden="1" thickBot="1">
      <c r="A105" s="323" t="s">
        <v>257</v>
      </c>
      <c r="B105" s="353" t="s">
        <v>100</v>
      </c>
      <c r="C105" s="336"/>
      <c r="D105" s="26"/>
      <c r="E105" s="18" t="e">
        <f t="shared" si="13"/>
        <v>#DIV/0!</v>
      </c>
      <c r="F105" s="18">
        <f aca="true" t="shared" si="15" ref="F105:F115">D105-C105</f>
        <v>0</v>
      </c>
      <c r="G105" s="26"/>
      <c r="H105" s="156" t="e">
        <f t="shared" si="11"/>
        <v>#DIV/0!</v>
      </c>
    </row>
    <row r="106" spans="1:8" s="6" customFormat="1" ht="30.75" customHeight="1" hidden="1" thickBot="1">
      <c r="A106" s="323" t="s">
        <v>258</v>
      </c>
      <c r="B106" s="353" t="s">
        <v>259</v>
      </c>
      <c r="C106" s="337"/>
      <c r="D106" s="49"/>
      <c r="E106" s="18" t="e">
        <f t="shared" si="13"/>
        <v>#DIV/0!</v>
      </c>
      <c r="F106" s="18">
        <f t="shared" si="15"/>
        <v>0</v>
      </c>
      <c r="G106" s="49"/>
      <c r="H106" s="156" t="e">
        <f t="shared" si="11"/>
        <v>#DIV/0!</v>
      </c>
    </row>
    <row r="107" spans="1:8" s="6" customFormat="1" ht="33.75" customHeight="1" hidden="1" thickBot="1">
      <c r="A107" s="323" t="s">
        <v>260</v>
      </c>
      <c r="B107" s="353" t="s">
        <v>261</v>
      </c>
      <c r="C107" s="337"/>
      <c r="D107" s="59"/>
      <c r="E107" s="98" t="e">
        <f t="shared" si="13"/>
        <v>#DIV/0!</v>
      </c>
      <c r="F107" s="98">
        <f t="shared" si="15"/>
        <v>0</v>
      </c>
      <c r="G107" s="59"/>
      <c r="H107" s="156" t="e">
        <f t="shared" si="11"/>
        <v>#DIV/0!</v>
      </c>
    </row>
    <row r="108" spans="1:8" s="6" customFormat="1" ht="45.75" customHeight="1" hidden="1" thickBot="1">
      <c r="A108" s="323" t="s">
        <v>262</v>
      </c>
      <c r="B108" s="353" t="s">
        <v>259</v>
      </c>
      <c r="C108" s="337"/>
      <c r="D108" s="59"/>
      <c r="E108" s="98" t="e">
        <f t="shared" si="13"/>
        <v>#DIV/0!</v>
      </c>
      <c r="F108" s="98">
        <f t="shared" si="15"/>
        <v>0</v>
      </c>
      <c r="G108" s="59"/>
      <c r="H108" s="156" t="e">
        <f t="shared" si="11"/>
        <v>#DIV/0!</v>
      </c>
    </row>
    <row r="109" spans="1:8" s="6" customFormat="1" ht="48.75" customHeight="1" hidden="1" thickBot="1">
      <c r="A109" s="323" t="s">
        <v>262</v>
      </c>
      <c r="B109" s="353" t="s">
        <v>263</v>
      </c>
      <c r="C109" s="337"/>
      <c r="D109" s="59"/>
      <c r="E109" s="98" t="e">
        <f>D109/C109*100</f>
        <v>#DIV/0!</v>
      </c>
      <c r="F109" s="98">
        <f>D109-C109</f>
        <v>0</v>
      </c>
      <c r="G109" s="59"/>
      <c r="H109" s="156" t="e">
        <f t="shared" si="11"/>
        <v>#DIV/0!</v>
      </c>
    </row>
    <row r="110" spans="1:8" s="6" customFormat="1" ht="30.75" customHeight="1" thickBot="1">
      <c r="A110" s="323" t="s">
        <v>241</v>
      </c>
      <c r="B110" s="353" t="s">
        <v>332</v>
      </c>
      <c r="C110" s="337">
        <v>27008.744</v>
      </c>
      <c r="D110" s="301">
        <v>5683.62</v>
      </c>
      <c r="E110" s="18">
        <f t="shared" si="13"/>
        <v>21.043629426085122</v>
      </c>
      <c r="F110" s="18">
        <f t="shared" si="15"/>
        <v>-21325.124</v>
      </c>
      <c r="G110" s="301">
        <v>263.752</v>
      </c>
      <c r="H110" s="156">
        <f t="shared" si="11"/>
        <v>2154.910673663138</v>
      </c>
    </row>
    <row r="111" spans="1:8" s="6" customFormat="1" ht="62.25" customHeight="1" thickBot="1">
      <c r="A111" s="323" t="s">
        <v>361</v>
      </c>
      <c r="B111" s="353" t="s">
        <v>104</v>
      </c>
      <c r="C111" s="337">
        <v>32.804</v>
      </c>
      <c r="D111" s="301">
        <v>32.803</v>
      </c>
      <c r="E111" s="18">
        <f>D111/C111*100</f>
        <v>99.99695159126935</v>
      </c>
      <c r="F111" s="18">
        <f>D111-C111</f>
        <v>-0.0010000000000047748</v>
      </c>
      <c r="G111" s="399"/>
      <c r="H111" s="156" t="e">
        <f t="shared" si="11"/>
        <v>#DIV/0!</v>
      </c>
    </row>
    <row r="112" spans="1:8" s="6" customFormat="1" ht="19.5" customHeight="1" thickBot="1">
      <c r="A112" s="313" t="s">
        <v>242</v>
      </c>
      <c r="B112" s="356" t="s">
        <v>228</v>
      </c>
      <c r="C112" s="334">
        <f>SUM(C113:C117)</f>
        <v>1587.493</v>
      </c>
      <c r="D112" s="183">
        <f>SUM(D113:D117)</f>
        <v>556.739</v>
      </c>
      <c r="E112" s="170">
        <f t="shared" si="13"/>
        <v>35.07032786916226</v>
      </c>
      <c r="F112" s="172">
        <f t="shared" si="15"/>
        <v>-1030.754</v>
      </c>
      <c r="G112" s="183">
        <f>SUM(G113:G117)</f>
        <v>0</v>
      </c>
      <c r="H112" s="154" t="e">
        <f t="shared" si="11"/>
        <v>#DIV/0!</v>
      </c>
    </row>
    <row r="113" spans="1:8" s="6" customFormat="1" ht="18" customHeight="1" thickBot="1">
      <c r="A113" s="315" t="s">
        <v>333</v>
      </c>
      <c r="B113" s="351" t="s">
        <v>334</v>
      </c>
      <c r="C113" s="331">
        <v>575.482</v>
      </c>
      <c r="D113" s="142">
        <v>556.739</v>
      </c>
      <c r="E113" s="98">
        <f t="shared" si="13"/>
        <v>96.74307797637461</v>
      </c>
      <c r="F113" s="100">
        <f t="shared" si="15"/>
        <v>-18.742999999999938</v>
      </c>
      <c r="G113" s="142"/>
      <c r="H113" s="163" t="e">
        <f t="shared" si="11"/>
        <v>#DIV/0!</v>
      </c>
    </row>
    <row r="114" spans="1:8" s="6" customFormat="1" ht="30.75" customHeight="1" hidden="1" thickBot="1">
      <c r="A114" s="315" t="s">
        <v>335</v>
      </c>
      <c r="B114" s="351" t="s">
        <v>336</v>
      </c>
      <c r="C114" s="331"/>
      <c r="D114" s="142"/>
      <c r="E114" s="98" t="e">
        <f>D114/C114*100</f>
        <v>#DIV/0!</v>
      </c>
      <c r="F114" s="100">
        <f>D114-C114</f>
        <v>0</v>
      </c>
      <c r="G114" s="142"/>
      <c r="H114" s="163" t="e">
        <f t="shared" si="11"/>
        <v>#DIV/0!</v>
      </c>
    </row>
    <row r="115" spans="1:8" s="6" customFormat="1" ht="48" customHeight="1" thickBot="1">
      <c r="A115" s="315" t="s">
        <v>264</v>
      </c>
      <c r="B115" s="351" t="s">
        <v>418</v>
      </c>
      <c r="C115" s="331">
        <v>1012.011</v>
      </c>
      <c r="D115" s="143"/>
      <c r="E115" s="98">
        <f t="shared" si="13"/>
        <v>0</v>
      </c>
      <c r="F115" s="100">
        <f t="shared" si="15"/>
        <v>-1012.011</v>
      </c>
      <c r="G115" s="143"/>
      <c r="H115" s="163" t="e">
        <f t="shared" si="11"/>
        <v>#DIV/0!</v>
      </c>
    </row>
    <row r="116" spans="1:8" s="6" customFormat="1" ht="32.25" hidden="1" thickBot="1">
      <c r="A116" s="315" t="s">
        <v>265</v>
      </c>
      <c r="B116" s="351" t="s">
        <v>222</v>
      </c>
      <c r="C116" s="331"/>
      <c r="D116" s="142"/>
      <c r="E116" s="98" t="e">
        <f aca="true" t="shared" si="16" ref="E116:E121">D116/C116*100</f>
        <v>#DIV/0!</v>
      </c>
      <c r="F116" s="100">
        <f aca="true" t="shared" si="17" ref="F116:F121">D116-C116</f>
        <v>0</v>
      </c>
      <c r="G116" s="142"/>
      <c r="H116" s="163" t="e">
        <f t="shared" si="11"/>
        <v>#DIV/0!</v>
      </c>
    </row>
    <row r="117" spans="1:8" s="6" customFormat="1" ht="32.25" hidden="1" thickBot="1">
      <c r="A117" s="315" t="s">
        <v>266</v>
      </c>
      <c r="B117" s="351" t="s">
        <v>223</v>
      </c>
      <c r="C117" s="331"/>
      <c r="D117" s="143"/>
      <c r="E117" s="98" t="e">
        <f t="shared" si="16"/>
        <v>#DIV/0!</v>
      </c>
      <c r="F117" s="100">
        <f t="shared" si="17"/>
        <v>0</v>
      </c>
      <c r="G117" s="143"/>
      <c r="H117" s="163" t="e">
        <f t="shared" si="11"/>
        <v>#DIV/0!</v>
      </c>
    </row>
    <row r="118" spans="1:8" s="6" customFormat="1" ht="21" customHeight="1" thickBot="1">
      <c r="A118" s="313" t="s">
        <v>243</v>
      </c>
      <c r="B118" s="352" t="s">
        <v>150</v>
      </c>
      <c r="C118" s="182">
        <f>SUM(C119:C120)</f>
        <v>2980.009</v>
      </c>
      <c r="D118" s="173">
        <f>SUM(D119:D120)</f>
        <v>1374.233</v>
      </c>
      <c r="E118" s="419">
        <f t="shared" si="16"/>
        <v>46.11506206860449</v>
      </c>
      <c r="F118" s="420">
        <f t="shared" si="17"/>
        <v>-1605.776</v>
      </c>
      <c r="G118" s="173">
        <f>SUM(G119:G120)</f>
        <v>0</v>
      </c>
      <c r="H118" s="163" t="e">
        <f t="shared" si="11"/>
        <v>#DIV/0!</v>
      </c>
    </row>
    <row r="119" spans="1:8" s="6" customFormat="1" ht="48.75" customHeight="1" thickBot="1">
      <c r="A119" s="315" t="s">
        <v>244</v>
      </c>
      <c r="B119" s="351" t="s">
        <v>419</v>
      </c>
      <c r="C119" s="331">
        <v>2980.009</v>
      </c>
      <c r="D119" s="143">
        <v>1374.233</v>
      </c>
      <c r="E119" s="98">
        <f t="shared" si="16"/>
        <v>46.11506206860449</v>
      </c>
      <c r="F119" s="100">
        <f t="shared" si="17"/>
        <v>-1605.776</v>
      </c>
      <c r="G119" s="143"/>
      <c r="H119" s="163" t="e">
        <f t="shared" si="11"/>
        <v>#DIV/0!</v>
      </c>
    </row>
    <row r="120" spans="1:8" s="6" customFormat="1" ht="31.5" customHeight="1" hidden="1" thickBot="1">
      <c r="A120" s="315" t="s">
        <v>267</v>
      </c>
      <c r="B120" s="351" t="s">
        <v>268</v>
      </c>
      <c r="C120" s="331"/>
      <c r="D120" s="77"/>
      <c r="E120" s="98" t="e">
        <f t="shared" si="16"/>
        <v>#DIV/0!</v>
      </c>
      <c r="F120" s="100">
        <f t="shared" si="17"/>
        <v>0</v>
      </c>
      <c r="G120" s="77"/>
      <c r="H120" s="163" t="e">
        <f t="shared" si="11"/>
        <v>#DIV/0!</v>
      </c>
    </row>
    <row r="121" spans="1:8" s="6" customFormat="1" ht="21.75" customHeight="1" thickBot="1">
      <c r="A121" s="307" t="s">
        <v>313</v>
      </c>
      <c r="B121" s="392" t="s">
        <v>314</v>
      </c>
      <c r="C121" s="306">
        <f>SUM(C122:C136)</f>
        <v>103769.17000000001</v>
      </c>
      <c r="D121" s="306">
        <f>SUM(D122:D136)</f>
        <v>42667.153999999995</v>
      </c>
      <c r="E121" s="298">
        <f t="shared" si="16"/>
        <v>41.11737040972766</v>
      </c>
      <c r="F121" s="393">
        <f t="shared" si="17"/>
        <v>-61102.01600000002</v>
      </c>
      <c r="G121" s="306">
        <f>SUM(G122:G136)</f>
        <v>7165.046</v>
      </c>
      <c r="H121" s="299">
        <f t="shared" si="11"/>
        <v>595.4903011090228</v>
      </c>
    </row>
    <row r="122" spans="1:8" s="6" customFormat="1" ht="31.5" customHeight="1" thickBot="1">
      <c r="A122" s="394" t="s">
        <v>362</v>
      </c>
      <c r="B122" s="395" t="s">
        <v>363</v>
      </c>
      <c r="C122" s="396">
        <v>6189.384</v>
      </c>
      <c r="D122" s="397">
        <v>89.37</v>
      </c>
      <c r="E122" s="302">
        <f aca="true" t="shared" si="18" ref="E122:E148">D122/C122*100</f>
        <v>1.4439239833883308</v>
      </c>
      <c r="F122" s="303">
        <f aca="true" t="shared" si="19" ref="F122:F152">D122-C122</f>
        <v>-6100.014</v>
      </c>
      <c r="G122" s="397"/>
      <c r="H122" s="304" t="e">
        <f t="shared" si="11"/>
        <v>#DIV/0!</v>
      </c>
    </row>
    <row r="123" spans="1:8" s="6" customFormat="1" ht="36" customHeight="1" thickBot="1">
      <c r="A123" s="324" t="s">
        <v>364</v>
      </c>
      <c r="B123" s="395" t="s">
        <v>365</v>
      </c>
      <c r="C123" s="338">
        <v>5.67</v>
      </c>
      <c r="D123" s="305"/>
      <c r="E123" s="302">
        <f t="shared" si="18"/>
        <v>0</v>
      </c>
      <c r="F123" s="303">
        <f t="shared" si="19"/>
        <v>-5.67</v>
      </c>
      <c r="G123" s="305"/>
      <c r="H123" s="304" t="e">
        <f t="shared" si="11"/>
        <v>#DIV/0!</v>
      </c>
    </row>
    <row r="124" spans="1:8" s="6" customFormat="1" ht="31.5" customHeight="1" thickBot="1">
      <c r="A124" s="324" t="s">
        <v>366</v>
      </c>
      <c r="B124" s="357" t="s">
        <v>367</v>
      </c>
      <c r="C124" s="338">
        <v>14.175</v>
      </c>
      <c r="D124" s="305"/>
      <c r="E124" s="302">
        <f t="shared" si="18"/>
        <v>0</v>
      </c>
      <c r="F124" s="303">
        <f t="shared" si="19"/>
        <v>-14.175</v>
      </c>
      <c r="G124" s="305"/>
      <c r="H124" s="304" t="e">
        <f aca="true" t="shared" si="20" ref="H124:H148">D124/G124*100</f>
        <v>#DIV/0!</v>
      </c>
    </row>
    <row r="125" spans="1:8" s="6" customFormat="1" ht="32.25" thickBot="1">
      <c r="A125" s="324" t="s">
        <v>368</v>
      </c>
      <c r="B125" s="357" t="s">
        <v>369</v>
      </c>
      <c r="C125" s="338">
        <v>36.34</v>
      </c>
      <c r="D125" s="400"/>
      <c r="E125" s="302">
        <f t="shared" si="18"/>
        <v>0</v>
      </c>
      <c r="F125" s="303">
        <f t="shared" si="19"/>
        <v>-36.34</v>
      </c>
      <c r="G125" s="400"/>
      <c r="H125" s="304" t="e">
        <f t="shared" si="20"/>
        <v>#DIV/0!</v>
      </c>
    </row>
    <row r="126" spans="1:8" s="6" customFormat="1" ht="30" customHeight="1" thickBot="1">
      <c r="A126" s="315" t="s">
        <v>370</v>
      </c>
      <c r="B126" s="358" t="s">
        <v>371</v>
      </c>
      <c r="C126" s="331">
        <v>1193.454</v>
      </c>
      <c r="D126" s="62">
        <v>333.039</v>
      </c>
      <c r="E126" s="98">
        <f t="shared" si="18"/>
        <v>27.905474362648246</v>
      </c>
      <c r="F126" s="101">
        <f t="shared" si="19"/>
        <v>-860.415</v>
      </c>
      <c r="G126" s="62"/>
      <c r="H126" s="156" t="e">
        <f t="shared" si="20"/>
        <v>#DIV/0!</v>
      </c>
    </row>
    <row r="127" spans="1:8" s="6" customFormat="1" ht="32.25" customHeight="1" thickBot="1">
      <c r="A127" s="315" t="s">
        <v>315</v>
      </c>
      <c r="B127" s="350" t="s">
        <v>372</v>
      </c>
      <c r="C127" s="331">
        <v>1234</v>
      </c>
      <c r="D127" s="62">
        <v>120</v>
      </c>
      <c r="E127" s="98">
        <f t="shared" si="18"/>
        <v>9.724473257698541</v>
      </c>
      <c r="F127" s="98">
        <f t="shared" si="19"/>
        <v>-1114</v>
      </c>
      <c r="G127" s="62"/>
      <c r="H127" s="156" t="e">
        <f t="shared" si="20"/>
        <v>#DIV/0!</v>
      </c>
    </row>
    <row r="128" spans="1:8" s="6" customFormat="1" ht="63.75" thickBot="1">
      <c r="A128" s="324" t="s">
        <v>340</v>
      </c>
      <c r="B128" s="366" t="s">
        <v>341</v>
      </c>
      <c r="C128" s="338">
        <v>13164.836</v>
      </c>
      <c r="D128" s="305">
        <v>1109.552</v>
      </c>
      <c r="E128" s="367">
        <f>D128/C128*100</f>
        <v>8.428149047963833</v>
      </c>
      <c r="F128" s="367">
        <f>D128-C128</f>
        <v>-12055.284</v>
      </c>
      <c r="G128" s="305">
        <v>1968.86</v>
      </c>
      <c r="H128" s="304">
        <f>D128/G128*100</f>
        <v>56.35504809889987</v>
      </c>
    </row>
    <row r="129" spans="1:8" s="6" customFormat="1" ht="50.25" customHeight="1" thickBot="1">
      <c r="A129" s="324" t="s">
        <v>342</v>
      </c>
      <c r="B129" s="366" t="s">
        <v>343</v>
      </c>
      <c r="C129" s="338">
        <v>14687.18</v>
      </c>
      <c r="D129" s="305">
        <v>1398.717</v>
      </c>
      <c r="E129" s="367">
        <f t="shared" si="18"/>
        <v>9.5233870627309</v>
      </c>
      <c r="F129" s="367">
        <f t="shared" si="19"/>
        <v>-13288.463</v>
      </c>
      <c r="G129" s="305"/>
      <c r="H129" s="304" t="e">
        <f t="shared" si="20"/>
        <v>#DIV/0!</v>
      </c>
    </row>
    <row r="130" spans="1:8" s="6" customFormat="1" ht="48" thickBot="1">
      <c r="A130" s="324" t="s">
        <v>344</v>
      </c>
      <c r="B130" s="421" t="s">
        <v>345</v>
      </c>
      <c r="C130" s="305">
        <v>25342.907</v>
      </c>
      <c r="D130" s="338">
        <v>7944.155</v>
      </c>
      <c r="E130" s="367">
        <f>D130/C130*100</f>
        <v>31.346660428497803</v>
      </c>
      <c r="F130" s="367">
        <f>D130-C130</f>
        <v>-17398.752</v>
      </c>
      <c r="G130" s="338">
        <v>172.328</v>
      </c>
      <c r="H130" s="304">
        <f>D130/G130*100</f>
        <v>4609.903788124971</v>
      </c>
    </row>
    <row r="131" spans="1:8" s="6" customFormat="1" ht="32.25" thickBot="1">
      <c r="A131" s="324" t="s">
        <v>316</v>
      </c>
      <c r="B131" s="398" t="s">
        <v>410</v>
      </c>
      <c r="C131" s="368">
        <v>312.699</v>
      </c>
      <c r="D131" s="338"/>
      <c r="E131" s="367">
        <f>D131/C131*100</f>
        <v>0</v>
      </c>
      <c r="F131" s="367">
        <f>D131-C131</f>
        <v>-312.699</v>
      </c>
      <c r="G131" s="338"/>
      <c r="H131" s="304" t="e">
        <f>D131/G131*100</f>
        <v>#DIV/0!</v>
      </c>
    </row>
    <row r="132" spans="1:8" s="6" customFormat="1" ht="63.75" thickBot="1">
      <c r="A132" s="324" t="s">
        <v>373</v>
      </c>
      <c r="B132" s="401" t="s">
        <v>374</v>
      </c>
      <c r="C132" s="368">
        <v>40805.525</v>
      </c>
      <c r="D132" s="338">
        <v>31666.821</v>
      </c>
      <c r="E132" s="367">
        <f t="shared" si="18"/>
        <v>77.60424844429767</v>
      </c>
      <c r="F132" s="367">
        <f t="shared" si="19"/>
        <v>-9138.704000000002</v>
      </c>
      <c r="G132" s="338">
        <v>5023.858</v>
      </c>
      <c r="H132" s="304">
        <f t="shared" si="20"/>
        <v>630.3287433681445</v>
      </c>
    </row>
    <row r="133" spans="1:8" s="6" customFormat="1" ht="32.25" thickBot="1">
      <c r="A133" s="324" t="s">
        <v>411</v>
      </c>
      <c r="B133" s="401" t="s">
        <v>412</v>
      </c>
      <c r="C133" s="368">
        <v>120</v>
      </c>
      <c r="D133" s="338"/>
      <c r="E133" s="367">
        <f>D133/C133*100</f>
        <v>0</v>
      </c>
      <c r="F133" s="367">
        <f>D133-C133</f>
        <v>-120</v>
      </c>
      <c r="G133" s="338"/>
      <c r="H133" s="304" t="e">
        <f t="shared" si="20"/>
        <v>#DIV/0!</v>
      </c>
    </row>
    <row r="134" spans="1:8" s="6" customFormat="1" ht="48" thickBot="1">
      <c r="A134" s="324" t="s">
        <v>375</v>
      </c>
      <c r="B134" s="401" t="s">
        <v>376</v>
      </c>
      <c r="C134" s="368">
        <v>114</v>
      </c>
      <c r="D134" s="338">
        <v>5.5</v>
      </c>
      <c r="E134" s="367">
        <f>D134/C134*100</f>
        <v>4.824561403508771</v>
      </c>
      <c r="F134" s="367">
        <f>D134-C134</f>
        <v>-108.5</v>
      </c>
      <c r="G134" s="338"/>
      <c r="H134" s="304" t="e">
        <f t="shared" si="20"/>
        <v>#DIV/0!</v>
      </c>
    </row>
    <row r="135" spans="1:8" s="6" customFormat="1" ht="78" customHeight="1" thickBot="1">
      <c r="A135" s="324" t="s">
        <v>377</v>
      </c>
      <c r="B135" s="401" t="s">
        <v>378</v>
      </c>
      <c r="C135" s="368">
        <v>99</v>
      </c>
      <c r="D135" s="338"/>
      <c r="E135" s="367">
        <f>D135/C135*100</f>
        <v>0</v>
      </c>
      <c r="F135" s="367">
        <f>D135-C135</f>
        <v>-99</v>
      </c>
      <c r="G135" s="338"/>
      <c r="H135" s="304" t="e">
        <f t="shared" si="20"/>
        <v>#DIV/0!</v>
      </c>
    </row>
    <row r="136" spans="1:8" s="6" customFormat="1" ht="32.25" thickBot="1">
      <c r="A136" s="324" t="s">
        <v>379</v>
      </c>
      <c r="B136" s="401" t="s">
        <v>269</v>
      </c>
      <c r="C136" s="368">
        <v>450</v>
      </c>
      <c r="D136" s="338"/>
      <c r="E136" s="367">
        <f>D136/C136*100</f>
        <v>0</v>
      </c>
      <c r="F136" s="367">
        <f>D136-C136</f>
        <v>-450</v>
      </c>
      <c r="G136" s="338"/>
      <c r="H136" s="304"/>
    </row>
    <row r="137" spans="1:8" s="6" customFormat="1" ht="17.25" customHeight="1" thickBot="1">
      <c r="A137" s="313" t="s">
        <v>323</v>
      </c>
      <c r="B137" s="359" t="s">
        <v>324</v>
      </c>
      <c r="C137" s="334">
        <f>C138+C141</f>
        <v>406.326</v>
      </c>
      <c r="D137" s="334">
        <f>D138+D141</f>
        <v>102.797</v>
      </c>
      <c r="E137" s="170">
        <f t="shared" si="18"/>
        <v>25.29914403705399</v>
      </c>
      <c r="F137" s="170">
        <f t="shared" si="19"/>
        <v>-303.529</v>
      </c>
      <c r="G137" s="334">
        <f>G138+G141</f>
        <v>89.866</v>
      </c>
      <c r="H137" s="154">
        <f t="shared" si="20"/>
        <v>114.38920170030936</v>
      </c>
    </row>
    <row r="138" spans="1:8" s="6" customFormat="1" ht="30" customHeight="1" thickBot="1">
      <c r="A138" s="315" t="s">
        <v>339</v>
      </c>
      <c r="B138" s="358" t="s">
        <v>155</v>
      </c>
      <c r="C138" s="331">
        <v>366.326</v>
      </c>
      <c r="D138" s="62">
        <v>75.995</v>
      </c>
      <c r="E138" s="98">
        <f t="shared" si="18"/>
        <v>20.745183252076018</v>
      </c>
      <c r="F138" s="98">
        <f t="shared" si="19"/>
        <v>-290.331</v>
      </c>
      <c r="G138" s="62">
        <v>89.866</v>
      </c>
      <c r="H138" s="156">
        <f t="shared" si="20"/>
        <v>84.5647964747513</v>
      </c>
    </row>
    <row r="139" spans="1:8" s="6" customFormat="1" ht="35.25" customHeight="1" hidden="1" thickBot="1">
      <c r="A139" s="315" t="s">
        <v>121</v>
      </c>
      <c r="B139" s="358" t="s">
        <v>123</v>
      </c>
      <c r="C139" s="331"/>
      <c r="D139" s="62"/>
      <c r="E139" s="98" t="e">
        <f t="shared" si="18"/>
        <v>#DIV/0!</v>
      </c>
      <c r="F139" s="98">
        <f t="shared" si="19"/>
        <v>0</v>
      </c>
      <c r="G139" s="62"/>
      <c r="H139" s="156" t="e">
        <f t="shared" si="20"/>
        <v>#DIV/0!</v>
      </c>
    </row>
    <row r="140" spans="1:8" s="6" customFormat="1" ht="35.25" customHeight="1" hidden="1" thickBot="1">
      <c r="A140" s="315" t="s">
        <v>138</v>
      </c>
      <c r="B140" s="358" t="s">
        <v>139</v>
      </c>
      <c r="C140" s="331"/>
      <c r="D140" s="62"/>
      <c r="E140" s="98" t="e">
        <f t="shared" si="18"/>
        <v>#DIV/0!</v>
      </c>
      <c r="F140" s="98">
        <f t="shared" si="19"/>
        <v>0</v>
      </c>
      <c r="G140" s="62"/>
      <c r="H140" s="156" t="e">
        <f t="shared" si="20"/>
        <v>#DIV/0!</v>
      </c>
    </row>
    <row r="141" spans="1:8" s="6" customFormat="1" ht="45.75" customHeight="1" thickBot="1">
      <c r="A141" s="315" t="s">
        <v>380</v>
      </c>
      <c r="B141" s="358" t="s">
        <v>381</v>
      </c>
      <c r="C141" s="331">
        <v>40</v>
      </c>
      <c r="D141" s="62">
        <v>26.802</v>
      </c>
      <c r="E141" s="98">
        <f t="shared" si="18"/>
        <v>67.00500000000001</v>
      </c>
      <c r="F141" s="98">
        <f t="shared" si="19"/>
        <v>-13.198</v>
      </c>
      <c r="G141" s="62"/>
      <c r="H141" s="156" t="e">
        <f t="shared" si="20"/>
        <v>#DIV/0!</v>
      </c>
    </row>
    <row r="142" spans="1:8" s="6" customFormat="1" ht="63" customHeight="1" hidden="1" thickBot="1">
      <c r="A142" s="323" t="s">
        <v>75</v>
      </c>
      <c r="B142" s="360" t="s">
        <v>51</v>
      </c>
      <c r="C142" s="339"/>
      <c r="D142" s="13"/>
      <c r="E142" s="54" t="e">
        <f t="shared" si="18"/>
        <v>#DIV/0!</v>
      </c>
      <c r="F142" s="57">
        <f t="shared" si="19"/>
        <v>0</v>
      </c>
      <c r="G142" s="13"/>
      <c r="H142" s="155" t="e">
        <f t="shared" si="20"/>
        <v>#DIV/0!</v>
      </c>
    </row>
    <row r="143" spans="1:8" s="6" customFormat="1" ht="47.25" customHeight="1" hidden="1" thickBot="1">
      <c r="A143" s="323" t="s">
        <v>75</v>
      </c>
      <c r="B143" s="360" t="s">
        <v>51</v>
      </c>
      <c r="C143" s="339"/>
      <c r="D143" s="13"/>
      <c r="E143" s="54" t="e">
        <f t="shared" si="18"/>
        <v>#DIV/0!</v>
      </c>
      <c r="F143" s="57">
        <f t="shared" si="19"/>
        <v>0</v>
      </c>
      <c r="G143" s="13"/>
      <c r="H143" s="155" t="e">
        <f t="shared" si="20"/>
        <v>#DIV/0!</v>
      </c>
    </row>
    <row r="144" spans="1:8" s="6" customFormat="1" ht="21" customHeight="1" thickBot="1">
      <c r="A144" s="313" t="s">
        <v>327</v>
      </c>
      <c r="B144" s="361" t="s">
        <v>328</v>
      </c>
      <c r="C144" s="181">
        <f>C145</f>
        <v>50.022</v>
      </c>
      <c r="D144" s="168">
        <f>D145</f>
        <v>30.382</v>
      </c>
      <c r="E144" s="16">
        <f t="shared" si="18"/>
        <v>60.73727559873656</v>
      </c>
      <c r="F144" s="16">
        <f t="shared" si="19"/>
        <v>-19.639999999999997</v>
      </c>
      <c r="G144" s="168">
        <f>G145</f>
        <v>0</v>
      </c>
      <c r="H144" s="154" t="e">
        <f t="shared" si="20"/>
        <v>#DIV/0!</v>
      </c>
    </row>
    <row r="145" spans="1:8" s="6" customFormat="1" ht="18.75" customHeight="1" thickBot="1">
      <c r="A145" s="422">
        <v>9770</v>
      </c>
      <c r="B145" s="423" t="s">
        <v>413</v>
      </c>
      <c r="C145" s="396">
        <v>50.022</v>
      </c>
      <c r="D145" s="415">
        <v>30.382</v>
      </c>
      <c r="E145" s="302">
        <f t="shared" si="18"/>
        <v>60.73727559873656</v>
      </c>
      <c r="F145" s="303">
        <f t="shared" si="19"/>
        <v>-19.639999999999997</v>
      </c>
      <c r="G145" s="415"/>
      <c r="H145" s="304" t="e">
        <f t="shared" si="20"/>
        <v>#DIV/0!</v>
      </c>
    </row>
    <row r="146" spans="1:8" s="6" customFormat="1" ht="16.5" hidden="1" thickBot="1">
      <c r="A146" s="325" t="s">
        <v>248</v>
      </c>
      <c r="B146" s="362" t="s">
        <v>52</v>
      </c>
      <c r="C146" s="340"/>
      <c r="D146" s="168"/>
      <c r="E146" s="16" t="e">
        <f t="shared" si="18"/>
        <v>#DIV/0!</v>
      </c>
      <c r="F146" s="16">
        <f t="shared" si="19"/>
        <v>0</v>
      </c>
      <c r="G146" s="168"/>
      <c r="H146" s="154" t="e">
        <f t="shared" si="20"/>
        <v>#DIV/0!</v>
      </c>
    </row>
    <row r="147" spans="1:8" s="6" customFormat="1" ht="63.75" hidden="1" thickBot="1">
      <c r="A147" s="325" t="s">
        <v>41</v>
      </c>
      <c r="B147" s="362" t="s">
        <v>104</v>
      </c>
      <c r="C147" s="340"/>
      <c r="D147" s="168"/>
      <c r="E147" s="16" t="e">
        <f t="shared" si="18"/>
        <v>#DIV/0!</v>
      </c>
      <c r="F147" s="16">
        <f t="shared" si="19"/>
        <v>0</v>
      </c>
      <c r="G147" s="168"/>
      <c r="H147" s="154" t="e">
        <f t="shared" si="20"/>
        <v>#DIV/0!</v>
      </c>
    </row>
    <row r="148" spans="1:9" s="7" customFormat="1" ht="36" customHeight="1" thickBot="1">
      <c r="A148" s="326"/>
      <c r="B148" s="365" t="s">
        <v>62</v>
      </c>
      <c r="C148" s="341">
        <f>C75+C80</f>
        <v>239633.99000000002</v>
      </c>
      <c r="D148" s="341">
        <f>D75+D80</f>
        <v>98941.223</v>
      </c>
      <c r="E148" s="96">
        <f t="shared" si="18"/>
        <v>41.28847622993716</v>
      </c>
      <c r="F148" s="96">
        <f t="shared" si="19"/>
        <v>-140692.76700000002</v>
      </c>
      <c r="G148" s="152">
        <f>G75+G80</f>
        <v>25154.917999999998</v>
      </c>
      <c r="H148" s="157">
        <f t="shared" si="20"/>
        <v>393.327551296331</v>
      </c>
      <c r="I148" s="55"/>
    </row>
    <row r="149" spans="1:9" s="7" customFormat="1" ht="61.5" customHeight="1" thickBot="1">
      <c r="A149" s="363" t="s">
        <v>346</v>
      </c>
      <c r="B149" s="166" t="s">
        <v>387</v>
      </c>
      <c r="C149" s="364">
        <v>300.001</v>
      </c>
      <c r="D149" s="165"/>
      <c r="E149" s="54">
        <f>D149/C149*100</f>
        <v>0</v>
      </c>
      <c r="F149" s="57">
        <f t="shared" si="19"/>
        <v>-300.001</v>
      </c>
      <c r="G149" s="165"/>
      <c r="H149" s="155" t="e">
        <f>D149/G149*100</f>
        <v>#DIV/0!</v>
      </c>
      <c r="I149" s="55"/>
    </row>
    <row r="150" spans="1:9" s="7" customFormat="1" ht="59.25" customHeight="1" thickBot="1">
      <c r="A150" s="363" t="s">
        <v>386</v>
      </c>
      <c r="B150" s="406" t="s">
        <v>388</v>
      </c>
      <c r="C150" s="165">
        <v>546.726</v>
      </c>
      <c r="D150" s="165">
        <v>546.713</v>
      </c>
      <c r="E150" s="54">
        <f>D150/C150*100</f>
        <v>99.9976222092968</v>
      </c>
      <c r="F150" s="57">
        <f t="shared" si="19"/>
        <v>-0.013000000000033651</v>
      </c>
      <c r="G150" s="165"/>
      <c r="H150" s="155" t="e">
        <f>D150/G150*100</f>
        <v>#DIV/0!</v>
      </c>
      <c r="I150" s="55"/>
    </row>
    <row r="151" spans="1:8" ht="60" customHeight="1">
      <c r="A151" s="56" t="s">
        <v>347</v>
      </c>
      <c r="B151" s="406" t="s">
        <v>389</v>
      </c>
      <c r="C151" s="138">
        <v>-579.53</v>
      </c>
      <c r="D151" s="23">
        <v>-66.101</v>
      </c>
      <c r="E151" s="54">
        <f>D151/C151*100</f>
        <v>11.405966904215486</v>
      </c>
      <c r="F151" s="57">
        <f t="shared" si="19"/>
        <v>513.429</v>
      </c>
      <c r="G151" s="23">
        <v>-96.661</v>
      </c>
      <c r="H151" s="155">
        <f>D151/G151*100</f>
        <v>68.38435356555385</v>
      </c>
    </row>
    <row r="152" spans="1:8" ht="62.25" customHeight="1" hidden="1" thickBot="1">
      <c r="A152" s="13">
        <v>250909</v>
      </c>
      <c r="B152" s="119" t="s">
        <v>122</v>
      </c>
      <c r="C152" s="139"/>
      <c r="D152" s="140"/>
      <c r="E152" s="141" t="e">
        <f>D152/C152*100</f>
        <v>#DIV/0!</v>
      </c>
      <c r="F152" s="141">
        <f t="shared" si="19"/>
        <v>0</v>
      </c>
      <c r="G152" s="140"/>
      <c r="H152" s="155" t="e">
        <f>D152/G152*100</f>
        <v>#DIV/0!</v>
      </c>
    </row>
    <row r="153" spans="2:7" ht="15.75">
      <c r="B153" s="175"/>
      <c r="C153" s="61"/>
      <c r="D153" s="61"/>
      <c r="E153" s="25"/>
      <c r="F153" s="24"/>
      <c r="G153" s="61"/>
    </row>
    <row r="154" spans="2:7" ht="15.75" customHeight="1" hidden="1">
      <c r="B154" s="175" t="s">
        <v>120</v>
      </c>
      <c r="C154" s="14"/>
      <c r="D154" s="14"/>
      <c r="E154" s="25"/>
      <c r="G154" s="14"/>
    </row>
    <row r="155" ht="14.25">
      <c r="E155" s="12"/>
    </row>
    <row r="156" spans="2:7" ht="15">
      <c r="B156" s="177" t="s">
        <v>420</v>
      </c>
      <c r="C156" s="71"/>
      <c r="D156" s="71"/>
      <c r="E156" s="72"/>
      <c r="F156" t="s">
        <v>421</v>
      </c>
      <c r="G156" s="71"/>
    </row>
    <row r="160" ht="15.75">
      <c r="E160" s="11"/>
    </row>
  </sheetData>
  <sheetProtection/>
  <printOptions/>
  <pageMargins left="0.8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I1">
      <selection activeCell="M3" sqref="M3"/>
    </sheetView>
  </sheetViews>
  <sheetFormatPr defaultColWidth="9.125" defaultRowHeight="12.75"/>
  <cols>
    <col min="1" max="1" width="9.50390625" style="1" hidden="1" customWidth="1"/>
    <col min="2" max="2" width="63.875" style="188" hidden="1" customWidth="1"/>
    <col min="3" max="3" width="13.375" style="1" hidden="1" customWidth="1"/>
    <col min="4" max="4" width="12.875" style="1" hidden="1" customWidth="1"/>
    <col min="5" max="6" width="11.00390625" style="1" hidden="1" customWidth="1"/>
    <col min="7" max="7" width="13.125" style="1" hidden="1" customWidth="1"/>
    <col min="8" max="8" width="9.375" style="1" hidden="1" customWidth="1"/>
    <col min="9" max="16384" width="9.125" style="1" customWidth="1"/>
  </cols>
  <sheetData>
    <row r="1" spans="1:8" ht="99.75" customHeight="1" thickBot="1">
      <c r="A1" s="38" t="s">
        <v>165</v>
      </c>
      <c r="B1" s="263" t="s">
        <v>164</v>
      </c>
      <c r="C1" s="158" t="s">
        <v>220</v>
      </c>
      <c r="D1" s="159" t="s">
        <v>219</v>
      </c>
      <c r="E1" s="159" t="s">
        <v>162</v>
      </c>
      <c r="F1" s="159" t="s">
        <v>106</v>
      </c>
      <c r="G1" s="160" t="s">
        <v>152</v>
      </c>
      <c r="H1" s="161" t="s">
        <v>163</v>
      </c>
    </row>
    <row r="2" spans="1:8" ht="16.5" thickBot="1">
      <c r="A2" s="39">
        <v>1</v>
      </c>
      <c r="B2" s="36">
        <v>2</v>
      </c>
      <c r="C2" s="277">
        <v>3</v>
      </c>
      <c r="D2" s="278">
        <v>4</v>
      </c>
      <c r="E2" s="279">
        <v>5</v>
      </c>
      <c r="F2" s="280">
        <v>6</v>
      </c>
      <c r="G2" s="281">
        <v>7</v>
      </c>
      <c r="H2" s="218"/>
    </row>
    <row r="3" spans="1:8" ht="55.5" customHeight="1" thickBot="1">
      <c r="A3"/>
      <c r="B3" s="274" t="s">
        <v>0</v>
      </c>
      <c r="C3" s="216"/>
      <c r="D3" s="217"/>
      <c r="E3" s="285"/>
      <c r="F3" s="285"/>
      <c r="G3" s="262"/>
      <c r="H3" s="286"/>
    </row>
    <row r="4" spans="1:8" ht="19.5" customHeight="1">
      <c r="A4" s="214"/>
      <c r="B4" s="275" t="s">
        <v>178</v>
      </c>
      <c r="C4" s="219">
        <v>3340.9</v>
      </c>
      <c r="D4" s="220">
        <v>13338.1</v>
      </c>
      <c r="E4" s="191">
        <f>D4/C4*100</f>
        <v>399.2367326169595</v>
      </c>
      <c r="F4" s="192">
        <f>D4-C4</f>
        <v>9997.2</v>
      </c>
      <c r="G4" s="294">
        <v>-14226.3</v>
      </c>
      <c r="H4" s="287">
        <f>D4/G4*100</f>
        <v>-93.75663384014116</v>
      </c>
    </row>
    <row r="5" spans="1:8" ht="19.5" customHeight="1" thickBot="1">
      <c r="A5" s="215"/>
      <c r="B5" s="275" t="s">
        <v>179</v>
      </c>
      <c r="C5" s="221"/>
      <c r="D5" s="220">
        <v>14293.9</v>
      </c>
      <c r="E5" s="191" t="e">
        <f>D5/C5*100</f>
        <v>#DIV/0!</v>
      </c>
      <c r="F5" s="192">
        <f>D5-C5</f>
        <v>14293.9</v>
      </c>
      <c r="G5" s="294">
        <v>-13812.2</v>
      </c>
      <c r="H5" s="287">
        <f>D5/G5*100</f>
        <v>-103.48749656101126</v>
      </c>
    </row>
    <row r="6" spans="1:8" ht="21" customHeight="1">
      <c r="A6" s="208" t="s">
        <v>166</v>
      </c>
      <c r="B6" s="209" t="s">
        <v>181</v>
      </c>
      <c r="C6" s="210">
        <v>-3340.9</v>
      </c>
      <c r="D6" s="70">
        <v>-13338.1</v>
      </c>
      <c r="E6" s="191">
        <f aca="true" t="shared" si="0" ref="E6:E33">D6/C6*100</f>
        <v>399.2367326169595</v>
      </c>
      <c r="F6" s="192">
        <f aca="true" t="shared" si="1" ref="F6:F33">D6-C6</f>
        <v>-9997.2</v>
      </c>
      <c r="G6" s="70">
        <v>14226.3</v>
      </c>
      <c r="H6" s="287">
        <f>D6/G6*100</f>
        <v>-93.75663384014116</v>
      </c>
    </row>
    <row r="7" spans="1:8" ht="15.75" hidden="1">
      <c r="A7" s="208" t="s">
        <v>180</v>
      </c>
      <c r="B7" s="209" t="s">
        <v>167</v>
      </c>
      <c r="C7" s="136"/>
      <c r="D7" s="70"/>
      <c r="E7" s="191" t="e">
        <f t="shared" si="0"/>
        <v>#DIV/0!</v>
      </c>
      <c r="F7" s="192">
        <f t="shared" si="1"/>
        <v>0</v>
      </c>
      <c r="G7" s="70"/>
      <c r="H7" s="193"/>
    </row>
    <row r="8" spans="1:8" ht="19.5" customHeight="1">
      <c r="A8" s="208" t="s">
        <v>166</v>
      </c>
      <c r="B8" s="209" t="s">
        <v>182</v>
      </c>
      <c r="C8" s="136"/>
      <c r="D8" s="70">
        <v>-14293.9</v>
      </c>
      <c r="E8" s="191" t="e">
        <f>D8/C8*100</f>
        <v>#DIV/0!</v>
      </c>
      <c r="F8" s="192">
        <f>D8-C8</f>
        <v>-14293.9</v>
      </c>
      <c r="G8" s="70">
        <v>13812.2</v>
      </c>
      <c r="H8" s="287">
        <f>D8/G8*100</f>
        <v>-103.48749656101126</v>
      </c>
    </row>
    <row r="9" spans="1:8" ht="19.5" customHeight="1">
      <c r="A9" s="208" t="s">
        <v>212</v>
      </c>
      <c r="B9" s="209" t="s">
        <v>214</v>
      </c>
      <c r="C9" s="136"/>
      <c r="D9" s="70"/>
      <c r="E9" s="191"/>
      <c r="F9" s="192"/>
      <c r="G9" s="70">
        <v>6070.8</v>
      </c>
      <c r="H9" s="287">
        <f>D9/G9*100</f>
        <v>0</v>
      </c>
    </row>
    <row r="10" spans="1:8" ht="32.25" thickBot="1">
      <c r="A10" s="265" t="s">
        <v>213</v>
      </c>
      <c r="B10" s="266" t="s">
        <v>215</v>
      </c>
      <c r="C10" s="136"/>
      <c r="D10" s="70"/>
      <c r="E10" s="256"/>
      <c r="F10" s="257"/>
      <c r="G10" s="200">
        <v>6070.8</v>
      </c>
      <c r="H10" s="272">
        <f>D10/G10*100</f>
        <v>0</v>
      </c>
    </row>
    <row r="11" spans="1:8" ht="30.75" customHeight="1">
      <c r="A11" s="194" t="s">
        <v>168</v>
      </c>
      <c r="B11" s="190" t="s">
        <v>183</v>
      </c>
      <c r="C11" s="136">
        <v>-3340.9</v>
      </c>
      <c r="D11" s="70">
        <v>-13338.1</v>
      </c>
      <c r="E11" s="191">
        <f t="shared" si="0"/>
        <v>399.2367326169595</v>
      </c>
      <c r="F11" s="192">
        <f t="shared" si="1"/>
        <v>-9997.2</v>
      </c>
      <c r="G11" s="70">
        <v>8155.5</v>
      </c>
      <c r="H11" s="155">
        <f aca="true" t="shared" si="2" ref="H11:H92">D11/G11*100</f>
        <v>-163.54729936852434</v>
      </c>
    </row>
    <row r="12" spans="1:8" ht="33" customHeight="1" thickBot="1">
      <c r="A12" s="194" t="s">
        <v>168</v>
      </c>
      <c r="B12" s="190" t="s">
        <v>184</v>
      </c>
      <c r="C12" s="136"/>
      <c r="D12" s="70">
        <v>-14293.9</v>
      </c>
      <c r="E12" s="211" t="e">
        <f>D12/C12*100</f>
        <v>#DIV/0!</v>
      </c>
      <c r="F12" s="212">
        <f>D12-C12</f>
        <v>-14293.9</v>
      </c>
      <c r="G12" s="70">
        <v>7741.4</v>
      </c>
      <c r="H12" s="213">
        <f>D12/G12*100</f>
        <v>-184.6423127599659</v>
      </c>
    </row>
    <row r="13" spans="1:8" ht="18" customHeight="1" thickBot="1">
      <c r="A13" s="195" t="s">
        <v>169</v>
      </c>
      <c r="B13" s="196" t="s">
        <v>170</v>
      </c>
      <c r="C13" s="199">
        <v>99</v>
      </c>
      <c r="D13" s="200">
        <v>2176.3</v>
      </c>
      <c r="E13" s="253">
        <f t="shared" si="0"/>
        <v>2198.282828282828</v>
      </c>
      <c r="F13" s="254">
        <f t="shared" si="1"/>
        <v>2077.3</v>
      </c>
      <c r="G13" s="255">
        <v>12569.3</v>
      </c>
      <c r="H13" s="156">
        <f t="shared" si="2"/>
        <v>17.314408916964354</v>
      </c>
    </row>
    <row r="14" spans="1:8" ht="19.5" customHeight="1">
      <c r="A14" s="197" t="s">
        <v>171</v>
      </c>
      <c r="B14" s="198" t="s">
        <v>172</v>
      </c>
      <c r="C14" s="201"/>
      <c r="D14" s="202">
        <v>15321.4</v>
      </c>
      <c r="E14" s="225" t="e">
        <f t="shared" si="0"/>
        <v>#DIV/0!</v>
      </c>
      <c r="F14" s="87">
        <f t="shared" si="1"/>
        <v>15321.4</v>
      </c>
      <c r="G14" s="222">
        <v>2176.3</v>
      </c>
      <c r="H14" s="156">
        <f t="shared" si="2"/>
        <v>704.0113954877544</v>
      </c>
    </row>
    <row r="15" spans="1:8" ht="19.5" customHeight="1">
      <c r="A15" s="223">
        <v>208300</v>
      </c>
      <c r="B15" s="276" t="s">
        <v>185</v>
      </c>
      <c r="C15" s="222"/>
      <c r="D15" s="224">
        <v>-955.8</v>
      </c>
      <c r="E15" s="256" t="e">
        <f aca="true" t="shared" si="3" ref="E15:E21">D15/C15*100</f>
        <v>#DIV/0!</v>
      </c>
      <c r="F15" s="257">
        <f aca="true" t="shared" si="4" ref="F15:F21">D15-C15</f>
        <v>-955.8</v>
      </c>
      <c r="G15" s="202">
        <v>-414</v>
      </c>
      <c r="H15" s="272">
        <f t="shared" si="2"/>
        <v>230.86956521739128</v>
      </c>
    </row>
    <row r="16" spans="1:8" ht="19.5" customHeight="1">
      <c r="A16" s="197" t="s">
        <v>186</v>
      </c>
      <c r="B16" s="276" t="s">
        <v>185</v>
      </c>
      <c r="C16" s="222"/>
      <c r="D16" s="224">
        <v>-955.8</v>
      </c>
      <c r="E16" s="256" t="e">
        <f t="shared" si="3"/>
        <v>#DIV/0!</v>
      </c>
      <c r="F16" s="257">
        <f t="shared" si="4"/>
        <v>-955.8</v>
      </c>
      <c r="G16" s="202">
        <v>-414</v>
      </c>
      <c r="H16" s="272">
        <f t="shared" si="2"/>
        <v>230.86956521739128</v>
      </c>
    </row>
    <row r="17" spans="1:8" ht="31.5" customHeight="1">
      <c r="A17" s="30" t="s">
        <v>173</v>
      </c>
      <c r="B17" s="198" t="s">
        <v>174</v>
      </c>
      <c r="C17" s="222">
        <v>-3439.9</v>
      </c>
      <c r="D17" s="224">
        <v>-193</v>
      </c>
      <c r="E17" s="256">
        <f t="shared" si="3"/>
        <v>5.61062821593651</v>
      </c>
      <c r="F17" s="257">
        <f t="shared" si="4"/>
        <v>3246.9</v>
      </c>
      <c r="G17" s="224">
        <v>-2237.6</v>
      </c>
      <c r="H17" s="272">
        <f t="shared" si="2"/>
        <v>8.625312835180551</v>
      </c>
    </row>
    <row r="18" spans="1:8" ht="33" customHeight="1" thickBot="1">
      <c r="A18" s="203" t="s">
        <v>175</v>
      </c>
      <c r="B18" s="204" t="s">
        <v>187</v>
      </c>
      <c r="C18" s="205">
        <v>-3340.9</v>
      </c>
      <c r="D18" s="206">
        <v>-13338.1</v>
      </c>
      <c r="E18" s="211">
        <f t="shared" si="3"/>
        <v>399.2367326169595</v>
      </c>
      <c r="F18" s="212">
        <f t="shared" si="4"/>
        <v>-9997.2</v>
      </c>
      <c r="G18" s="90">
        <v>14226.3</v>
      </c>
      <c r="H18" s="213">
        <f t="shared" si="2"/>
        <v>-93.75663384014116</v>
      </c>
    </row>
    <row r="19" spans="1:8" ht="31.5" customHeight="1" thickBot="1">
      <c r="A19" s="203" t="s">
        <v>188</v>
      </c>
      <c r="B19" s="264" t="s">
        <v>189</v>
      </c>
      <c r="C19" s="205"/>
      <c r="D19" s="206">
        <v>-14293.9</v>
      </c>
      <c r="E19" s="211" t="e">
        <f t="shared" si="3"/>
        <v>#DIV/0!</v>
      </c>
      <c r="F19" s="212">
        <f t="shared" si="4"/>
        <v>-14293.9</v>
      </c>
      <c r="G19" s="206">
        <v>13812.2</v>
      </c>
      <c r="H19" s="213">
        <f t="shared" si="2"/>
        <v>-103.48749656101126</v>
      </c>
    </row>
    <row r="20" spans="1:8" ht="24" customHeight="1" thickBot="1">
      <c r="A20" s="189" t="s">
        <v>176</v>
      </c>
      <c r="B20" s="190" t="s">
        <v>190</v>
      </c>
      <c r="C20" s="136">
        <v>-3340.9</v>
      </c>
      <c r="D20" s="70">
        <v>-13338.1</v>
      </c>
      <c r="E20" s="211">
        <f t="shared" si="3"/>
        <v>399.2367326169595</v>
      </c>
      <c r="F20" s="212">
        <f t="shared" si="4"/>
        <v>-9997.2</v>
      </c>
      <c r="G20" s="70">
        <v>14226.3</v>
      </c>
      <c r="H20" s="155">
        <f t="shared" si="2"/>
        <v>-93.75663384014116</v>
      </c>
    </row>
    <row r="21" spans="1:8" ht="22.5" customHeight="1" thickBot="1">
      <c r="A21" s="189" t="s">
        <v>176</v>
      </c>
      <c r="B21" s="190" t="s">
        <v>191</v>
      </c>
      <c r="C21" s="136"/>
      <c r="D21" s="70">
        <v>-14293.9</v>
      </c>
      <c r="E21" s="211" t="e">
        <f t="shared" si="3"/>
        <v>#DIV/0!</v>
      </c>
      <c r="F21" s="212">
        <f t="shared" si="4"/>
        <v>-14293.9</v>
      </c>
      <c r="G21" s="70">
        <v>13812.2</v>
      </c>
      <c r="H21" s="213">
        <f>D21/G21*100</f>
        <v>-103.48749656101126</v>
      </c>
    </row>
    <row r="22" spans="1:8" ht="21" customHeight="1" thickBot="1">
      <c r="A22" s="207" t="s">
        <v>177</v>
      </c>
      <c r="B22" s="204" t="s">
        <v>192</v>
      </c>
      <c r="C22" s="205">
        <v>-3340.9</v>
      </c>
      <c r="D22" s="206">
        <v>-13338.1</v>
      </c>
      <c r="E22" s="99">
        <f t="shared" si="0"/>
        <v>399.2367326169595</v>
      </c>
      <c r="F22" s="236">
        <f t="shared" si="1"/>
        <v>-9997.2</v>
      </c>
      <c r="G22" s="206">
        <v>8155.5</v>
      </c>
      <c r="H22" s="155">
        <f t="shared" si="2"/>
        <v>-163.54729936852434</v>
      </c>
    </row>
    <row r="23" spans="1:8" ht="20.25" customHeight="1" thickBot="1">
      <c r="A23" s="207" t="s">
        <v>177</v>
      </c>
      <c r="B23" s="204" t="s">
        <v>193</v>
      </c>
      <c r="C23" s="205"/>
      <c r="D23" s="251">
        <v>-14293.9</v>
      </c>
      <c r="E23" s="99" t="e">
        <f t="shared" si="0"/>
        <v>#DIV/0!</v>
      </c>
      <c r="F23" s="236">
        <f t="shared" si="1"/>
        <v>-14293.9</v>
      </c>
      <c r="G23" s="251">
        <v>7741.4</v>
      </c>
      <c r="H23" s="155">
        <f t="shared" si="2"/>
        <v>-184.6423127599659</v>
      </c>
    </row>
    <row r="24" spans="1:8" ht="19.5" customHeight="1" thickBot="1">
      <c r="A24" s="227" t="s">
        <v>194</v>
      </c>
      <c r="B24" s="196" t="s">
        <v>170</v>
      </c>
      <c r="C24" s="222">
        <v>99</v>
      </c>
      <c r="D24" s="234">
        <v>2176.3</v>
      </c>
      <c r="E24" s="225">
        <f t="shared" si="0"/>
        <v>2198.282828282828</v>
      </c>
      <c r="F24" s="233">
        <f t="shared" si="1"/>
        <v>2077.3</v>
      </c>
      <c r="G24" s="234">
        <v>12569.3</v>
      </c>
      <c r="H24" s="156">
        <f t="shared" si="2"/>
        <v>17.314408916964354</v>
      </c>
    </row>
    <row r="25" spans="1:8" ht="18.75" customHeight="1" thickBot="1">
      <c r="A25" s="228" t="s">
        <v>195</v>
      </c>
      <c r="B25" s="198" t="s">
        <v>172</v>
      </c>
      <c r="C25" s="222"/>
      <c r="D25" s="224">
        <v>15321.4</v>
      </c>
      <c r="E25" s="225" t="e">
        <f t="shared" si="0"/>
        <v>#DIV/0!</v>
      </c>
      <c r="F25" s="233">
        <f t="shared" si="1"/>
        <v>15321.4</v>
      </c>
      <c r="G25" s="224">
        <v>2176.3</v>
      </c>
      <c r="H25" s="156">
        <f t="shared" si="2"/>
        <v>704.0113954877544</v>
      </c>
    </row>
    <row r="26" spans="1:8" ht="20.25" customHeight="1" thickBot="1">
      <c r="A26" s="229" t="s">
        <v>196</v>
      </c>
      <c r="B26" s="198" t="s">
        <v>185</v>
      </c>
      <c r="C26" s="235"/>
      <c r="D26" s="224">
        <v>-955.8</v>
      </c>
      <c r="E26" s="225" t="e">
        <f t="shared" si="0"/>
        <v>#DIV/0!</v>
      </c>
      <c r="F26" s="233">
        <f t="shared" si="1"/>
        <v>-955.8</v>
      </c>
      <c r="G26" s="224">
        <v>-414</v>
      </c>
      <c r="H26" s="156">
        <f t="shared" si="2"/>
        <v>230.86956521739128</v>
      </c>
    </row>
    <row r="27" spans="1:8" ht="20.25" customHeight="1" thickBot="1">
      <c r="A27" s="230" t="s">
        <v>210</v>
      </c>
      <c r="B27" s="198" t="s">
        <v>185</v>
      </c>
      <c r="C27" s="235"/>
      <c r="D27" s="224">
        <v>-955.8</v>
      </c>
      <c r="E27" s="225" t="e">
        <f t="shared" si="0"/>
        <v>#DIV/0!</v>
      </c>
      <c r="F27" s="233">
        <f t="shared" si="1"/>
        <v>-955.8</v>
      </c>
      <c r="G27" s="224">
        <v>-414</v>
      </c>
      <c r="H27" s="156">
        <f t="shared" si="2"/>
        <v>230.86956521739128</v>
      </c>
    </row>
    <row r="28" spans="1:8" ht="18" customHeight="1" hidden="1">
      <c r="A28" s="41"/>
      <c r="B28" s="106"/>
      <c r="C28" s="222"/>
      <c r="D28" s="224"/>
      <c r="E28" s="225" t="e">
        <f t="shared" si="0"/>
        <v>#DIV/0!</v>
      </c>
      <c r="F28" s="233">
        <f t="shared" si="1"/>
        <v>0</v>
      </c>
      <c r="G28" s="224"/>
      <c r="H28" s="156" t="e">
        <f t="shared" si="2"/>
        <v>#DIV/0!</v>
      </c>
    </row>
    <row r="29" spans="1:8" ht="33.75" customHeight="1" thickBot="1">
      <c r="A29" s="231" t="s">
        <v>197</v>
      </c>
      <c r="B29" s="198" t="s">
        <v>174</v>
      </c>
      <c r="C29" s="222">
        <v>-3439.9</v>
      </c>
      <c r="D29" s="224">
        <v>-193</v>
      </c>
      <c r="E29" s="225">
        <f t="shared" si="0"/>
        <v>5.61062821593651</v>
      </c>
      <c r="F29" s="233">
        <f t="shared" si="1"/>
        <v>3246.9</v>
      </c>
      <c r="G29" s="234">
        <v>-2237.6</v>
      </c>
      <c r="H29" s="156">
        <f t="shared" si="2"/>
        <v>8.625312835180551</v>
      </c>
    </row>
    <row r="30" spans="1:8" ht="38.25" customHeight="1" thickBot="1">
      <c r="A30" s="58" t="s">
        <v>216</v>
      </c>
      <c r="B30" s="267" t="s">
        <v>215</v>
      </c>
      <c r="C30" s="205"/>
      <c r="D30" s="251"/>
      <c r="E30" s="99" t="e">
        <f t="shared" si="0"/>
        <v>#DIV/0!</v>
      </c>
      <c r="F30" s="236">
        <f t="shared" si="1"/>
        <v>0</v>
      </c>
      <c r="G30" s="251">
        <v>6070.8</v>
      </c>
      <c r="H30" s="155">
        <f t="shared" si="2"/>
        <v>0</v>
      </c>
    </row>
    <row r="31" spans="1:8" ht="48.75" customHeight="1" hidden="1" thickBot="1">
      <c r="A31" s="231"/>
      <c r="B31" s="106"/>
      <c r="C31" s="222"/>
      <c r="D31" s="224"/>
      <c r="E31" s="225" t="e">
        <f t="shared" si="0"/>
        <v>#DIV/0!</v>
      </c>
      <c r="F31" s="233">
        <f t="shared" si="1"/>
        <v>0</v>
      </c>
      <c r="G31" s="224"/>
      <c r="H31" s="156" t="e">
        <f t="shared" si="2"/>
        <v>#DIV/0!</v>
      </c>
    </row>
    <row r="32" spans="1:8" ht="16.5" hidden="1" thickBot="1">
      <c r="A32" s="231"/>
      <c r="B32" s="106"/>
      <c r="C32" s="222"/>
      <c r="D32" s="234"/>
      <c r="E32" s="225" t="e">
        <f t="shared" si="0"/>
        <v>#DIV/0!</v>
      </c>
      <c r="F32" s="233">
        <f t="shared" si="1"/>
        <v>0</v>
      </c>
      <c r="G32" s="234"/>
      <c r="H32" s="156" t="e">
        <f t="shared" si="2"/>
        <v>#DIV/0!</v>
      </c>
    </row>
    <row r="33" spans="1:8" ht="47.25" customHeight="1" thickBot="1">
      <c r="A33" s="58" t="s">
        <v>198</v>
      </c>
      <c r="B33" s="232" t="s">
        <v>200</v>
      </c>
      <c r="C33" s="205">
        <v>-3340.9</v>
      </c>
      <c r="D33" s="206">
        <v>-13338.1</v>
      </c>
      <c r="E33" s="99">
        <f t="shared" si="0"/>
        <v>399.2367326169595</v>
      </c>
      <c r="F33" s="236">
        <f t="shared" si="1"/>
        <v>-9997.2</v>
      </c>
      <c r="G33" s="206">
        <v>14226.3</v>
      </c>
      <c r="H33" s="155">
        <f t="shared" si="2"/>
        <v>-93.75663384014116</v>
      </c>
    </row>
    <row r="34" spans="1:8" ht="32.25" hidden="1" thickBot="1">
      <c r="A34" s="32"/>
      <c r="B34" s="226" t="s">
        <v>200</v>
      </c>
      <c r="C34" s="205"/>
      <c r="D34" s="206"/>
      <c r="E34" s="99"/>
      <c r="F34" s="236"/>
      <c r="G34" s="206"/>
      <c r="H34" s="155" t="e">
        <f t="shared" si="2"/>
        <v>#DIV/0!</v>
      </c>
    </row>
    <row r="35" spans="1:8" ht="51" customHeight="1" thickBot="1">
      <c r="A35" s="58" t="s">
        <v>199</v>
      </c>
      <c r="B35" s="232" t="s">
        <v>211</v>
      </c>
      <c r="C35" s="205"/>
      <c r="D35" s="206">
        <v>-14293.9</v>
      </c>
      <c r="E35" s="99" t="e">
        <f aca="true" t="shared" si="5" ref="E35:E68">D35/C35*100</f>
        <v>#DIV/0!</v>
      </c>
      <c r="F35" s="236">
        <f aca="true" t="shared" si="6" ref="F35:F46">D35-C35</f>
        <v>-14293.9</v>
      </c>
      <c r="G35" s="206">
        <v>13812.2</v>
      </c>
      <c r="H35" s="155">
        <f t="shared" si="2"/>
        <v>-103.48749656101126</v>
      </c>
    </row>
    <row r="36" spans="1:8" ht="16.5" hidden="1" thickBot="1">
      <c r="A36" s="32"/>
      <c r="B36" s="106"/>
      <c r="C36" s="222"/>
      <c r="D36" s="224"/>
      <c r="E36" s="225" t="e">
        <f t="shared" si="5"/>
        <v>#DIV/0!</v>
      </c>
      <c r="F36" s="233">
        <f t="shared" si="6"/>
        <v>0</v>
      </c>
      <c r="G36" s="19"/>
      <c r="H36" s="156" t="e">
        <f t="shared" si="2"/>
        <v>#DIV/0!</v>
      </c>
    </row>
    <row r="37" spans="1:8" ht="33.75" customHeight="1" thickBot="1">
      <c r="A37" s="32"/>
      <c r="B37" s="242" t="s">
        <v>201</v>
      </c>
      <c r="C37" s="222"/>
      <c r="D37" s="224"/>
      <c r="E37" s="225"/>
      <c r="F37" s="233"/>
      <c r="G37" s="19"/>
      <c r="H37" s="156"/>
    </row>
    <row r="38" spans="1:8" ht="18.75" customHeight="1" thickBot="1">
      <c r="A38" s="214"/>
      <c r="B38" s="275" t="s">
        <v>178</v>
      </c>
      <c r="C38" s="205">
        <v>-31969.3</v>
      </c>
      <c r="D38" s="206">
        <v>7644.5</v>
      </c>
      <c r="E38" s="99">
        <f t="shared" si="5"/>
        <v>-23.91200307795291</v>
      </c>
      <c r="F38" s="236">
        <f t="shared" si="6"/>
        <v>39613.8</v>
      </c>
      <c r="G38" s="206">
        <v>-5664.6</v>
      </c>
      <c r="H38" s="155">
        <f t="shared" si="2"/>
        <v>-134.9521590227024</v>
      </c>
    </row>
    <row r="39" spans="1:8" ht="16.5" customHeight="1" thickBot="1">
      <c r="A39" s="215"/>
      <c r="B39" s="275" t="s">
        <v>179</v>
      </c>
      <c r="C39" s="205"/>
      <c r="D39" s="206">
        <v>7394.5</v>
      </c>
      <c r="E39" s="99" t="e">
        <f t="shared" si="5"/>
        <v>#DIV/0!</v>
      </c>
      <c r="F39" s="260">
        <f t="shared" si="6"/>
        <v>7394.5</v>
      </c>
      <c r="G39" s="206">
        <v>-5403.6</v>
      </c>
      <c r="H39" s="155">
        <f t="shared" si="2"/>
        <v>-136.84395588126432</v>
      </c>
    </row>
    <row r="40" spans="1:8" ht="19.5" customHeight="1" thickBot="1">
      <c r="A40" s="208" t="s">
        <v>166</v>
      </c>
      <c r="B40" s="209" t="s">
        <v>181</v>
      </c>
      <c r="C40" s="205">
        <v>31969.3</v>
      </c>
      <c r="D40" s="206">
        <v>-7644.5</v>
      </c>
      <c r="E40" s="99">
        <f t="shared" si="5"/>
        <v>-23.91200307795291</v>
      </c>
      <c r="F40" s="236">
        <f t="shared" si="6"/>
        <v>-39613.8</v>
      </c>
      <c r="G40" s="206">
        <v>5664.6</v>
      </c>
      <c r="H40" s="155">
        <f t="shared" si="2"/>
        <v>-134.9521590227024</v>
      </c>
    </row>
    <row r="41" spans="1:8" ht="21.75" customHeight="1" hidden="1" thickBot="1">
      <c r="A41" s="208" t="s">
        <v>166</v>
      </c>
      <c r="B41" s="209" t="s">
        <v>167</v>
      </c>
      <c r="C41" s="205"/>
      <c r="D41" s="206"/>
      <c r="E41" s="99" t="e">
        <f t="shared" si="5"/>
        <v>#DIV/0!</v>
      </c>
      <c r="F41" s="236">
        <f t="shared" si="6"/>
        <v>0</v>
      </c>
      <c r="G41" s="206"/>
      <c r="H41" s="155" t="e">
        <f t="shared" si="2"/>
        <v>#DIV/0!</v>
      </c>
    </row>
    <row r="42" spans="1:8" ht="18.75" customHeight="1" thickBot="1">
      <c r="A42" s="208" t="s">
        <v>166</v>
      </c>
      <c r="B42" s="209" t="s">
        <v>182</v>
      </c>
      <c r="C42" s="238"/>
      <c r="D42" s="239">
        <v>-7394.5</v>
      </c>
      <c r="E42" s="240" t="e">
        <f t="shared" si="5"/>
        <v>#DIV/0!</v>
      </c>
      <c r="F42" s="241">
        <f t="shared" si="6"/>
        <v>-7394.5</v>
      </c>
      <c r="G42" s="239">
        <v>5403.6</v>
      </c>
      <c r="H42" s="155">
        <f t="shared" si="2"/>
        <v>-136.84395588126432</v>
      </c>
    </row>
    <row r="43" spans="1:8" ht="32.25" customHeight="1" thickBot="1">
      <c r="A43" s="194" t="s">
        <v>202</v>
      </c>
      <c r="B43" s="190" t="s">
        <v>203</v>
      </c>
      <c r="C43" s="237"/>
      <c r="D43" s="239">
        <v>36.9</v>
      </c>
      <c r="E43" s="240" t="e">
        <f t="shared" si="5"/>
        <v>#DIV/0!</v>
      </c>
      <c r="F43" s="240">
        <f t="shared" si="6"/>
        <v>36.9</v>
      </c>
      <c r="G43" s="239">
        <v>-379.3</v>
      </c>
      <c r="H43" s="155">
        <f t="shared" si="2"/>
        <v>-9.72844713946744</v>
      </c>
    </row>
    <row r="44" spans="1:8" ht="33.75" customHeight="1" thickBot="1">
      <c r="A44" s="194" t="s">
        <v>202</v>
      </c>
      <c r="B44" s="190" t="s">
        <v>204</v>
      </c>
      <c r="C44" s="249"/>
      <c r="D44" s="250">
        <v>36.9</v>
      </c>
      <c r="E44" s="240" t="e">
        <f t="shared" si="5"/>
        <v>#DIV/0!</v>
      </c>
      <c r="F44" s="241">
        <f t="shared" si="6"/>
        <v>36.9</v>
      </c>
      <c r="G44" s="239">
        <v>-379.3</v>
      </c>
      <c r="H44" s="155">
        <f t="shared" si="2"/>
        <v>-9.72844713946744</v>
      </c>
    </row>
    <row r="45" spans="1:8" ht="18.75" customHeight="1" thickBot="1">
      <c r="A45" s="195" t="s">
        <v>205</v>
      </c>
      <c r="B45" s="196" t="s">
        <v>170</v>
      </c>
      <c r="C45" s="247"/>
      <c r="D45" s="243">
        <v>2654.5</v>
      </c>
      <c r="E45" s="258" t="e">
        <f t="shared" si="5"/>
        <v>#DIV/0!</v>
      </c>
      <c r="F45" s="259">
        <f t="shared" si="6"/>
        <v>2654.5</v>
      </c>
      <c r="G45" s="243">
        <v>2276</v>
      </c>
      <c r="H45" s="156">
        <f t="shared" si="2"/>
        <v>116.63005272407733</v>
      </c>
    </row>
    <row r="46" spans="1:8" ht="20.25" customHeight="1" thickBot="1">
      <c r="A46" s="197" t="s">
        <v>206</v>
      </c>
      <c r="B46" s="198" t="s">
        <v>172</v>
      </c>
      <c r="C46" s="247"/>
      <c r="D46" s="243">
        <v>2466.9</v>
      </c>
      <c r="E46" s="258" t="e">
        <f t="shared" si="5"/>
        <v>#DIV/0!</v>
      </c>
      <c r="F46" s="259">
        <f t="shared" si="6"/>
        <v>2466.9</v>
      </c>
      <c r="G46" s="243">
        <v>2654.5</v>
      </c>
      <c r="H46" s="156">
        <f t="shared" si="2"/>
        <v>92.93275569787154</v>
      </c>
    </row>
    <row r="47" spans="1:8" ht="16.5" customHeight="1" thickBot="1">
      <c r="A47" s="223">
        <v>205300</v>
      </c>
      <c r="B47" s="276" t="s">
        <v>208</v>
      </c>
      <c r="C47" s="199"/>
      <c r="D47" s="200">
        <v>-150.7</v>
      </c>
      <c r="E47" s="258" t="e">
        <f t="shared" si="5"/>
        <v>#DIV/0!</v>
      </c>
      <c r="F47" s="258">
        <f aca="true" t="shared" si="7" ref="F47:F81">D47-C47</f>
        <v>-150.7</v>
      </c>
      <c r="G47" s="200">
        <v>-0.8</v>
      </c>
      <c r="H47" s="273">
        <f>D47/G47*100</f>
        <v>18837.499999999996</v>
      </c>
    </row>
    <row r="48" spans="1:8" ht="16.5" customHeight="1" thickBot="1">
      <c r="A48" s="223">
        <v>205300</v>
      </c>
      <c r="B48" s="276" t="s">
        <v>185</v>
      </c>
      <c r="C48" s="199"/>
      <c r="D48" s="200">
        <v>-150.7</v>
      </c>
      <c r="E48" s="258" t="e">
        <f t="shared" si="5"/>
        <v>#DIV/0!</v>
      </c>
      <c r="F48" s="258">
        <f t="shared" si="7"/>
        <v>-150.7</v>
      </c>
      <c r="G48" s="200">
        <v>-0.8</v>
      </c>
      <c r="H48" s="273">
        <f t="shared" si="2"/>
        <v>18837.499999999996</v>
      </c>
    </row>
    <row r="49" spans="1:8" ht="19.5" customHeight="1" thickBot="1">
      <c r="A49" s="197" t="s">
        <v>207</v>
      </c>
      <c r="B49" s="276" t="s">
        <v>208</v>
      </c>
      <c r="C49" s="247"/>
      <c r="D49" s="200">
        <v>-150.7</v>
      </c>
      <c r="E49" s="258" t="e">
        <f t="shared" si="5"/>
        <v>#DIV/0!</v>
      </c>
      <c r="F49" s="258">
        <f t="shared" si="7"/>
        <v>-150.7</v>
      </c>
      <c r="G49" s="200">
        <v>-0.8</v>
      </c>
      <c r="H49" s="273">
        <f t="shared" si="2"/>
        <v>18837.499999999996</v>
      </c>
    </row>
    <row r="50" spans="1:8" ht="20.25" customHeight="1" thickBot="1">
      <c r="A50" s="197" t="s">
        <v>207</v>
      </c>
      <c r="B50" s="276" t="s">
        <v>185</v>
      </c>
      <c r="C50" s="247"/>
      <c r="D50" s="200">
        <v>-150.7</v>
      </c>
      <c r="E50" s="258" t="e">
        <f t="shared" si="5"/>
        <v>#DIV/0!</v>
      </c>
      <c r="F50" s="258">
        <f t="shared" si="7"/>
        <v>-150.7</v>
      </c>
      <c r="G50" s="200">
        <v>-0.8</v>
      </c>
      <c r="H50" s="273">
        <f t="shared" si="2"/>
        <v>18837.499999999996</v>
      </c>
    </row>
    <row r="51" spans="1:8" ht="30.75" customHeight="1" thickBot="1">
      <c r="A51" s="244" t="s">
        <v>168</v>
      </c>
      <c r="B51" s="190" t="s">
        <v>183</v>
      </c>
      <c r="C51" s="238">
        <v>31969.3</v>
      </c>
      <c r="D51" s="239">
        <v>-7681.4</v>
      </c>
      <c r="E51" s="240">
        <f t="shared" si="5"/>
        <v>-24.027426312118187</v>
      </c>
      <c r="F51" s="240">
        <f t="shared" si="7"/>
        <v>-39650.7</v>
      </c>
      <c r="G51" s="239">
        <v>6043.9</v>
      </c>
      <c r="H51" s="155">
        <f t="shared" si="2"/>
        <v>-127.09343304819735</v>
      </c>
    </row>
    <row r="52" spans="1:8" ht="31.5" customHeight="1" thickBot="1">
      <c r="A52" s="244" t="s">
        <v>168</v>
      </c>
      <c r="B52" s="190" t="s">
        <v>184</v>
      </c>
      <c r="C52" s="238"/>
      <c r="D52" s="239">
        <v>-7431.4</v>
      </c>
      <c r="E52" s="240" t="e">
        <f t="shared" si="5"/>
        <v>#DIV/0!</v>
      </c>
      <c r="F52" s="240">
        <f t="shared" si="7"/>
        <v>-7431.4</v>
      </c>
      <c r="G52" s="239">
        <v>5782.9</v>
      </c>
      <c r="H52" s="155">
        <f t="shared" si="2"/>
        <v>-128.50645869719347</v>
      </c>
    </row>
    <row r="53" spans="1:8" ht="20.25" customHeight="1" thickBot="1">
      <c r="A53" s="195" t="s">
        <v>169</v>
      </c>
      <c r="B53" s="196" t="s">
        <v>170</v>
      </c>
      <c r="C53" s="199">
        <v>28529.4</v>
      </c>
      <c r="D53" s="200">
        <v>35236.8</v>
      </c>
      <c r="E53" s="258">
        <f t="shared" si="5"/>
        <v>123.51048392184904</v>
      </c>
      <c r="F53" s="258">
        <f t="shared" si="7"/>
        <v>6707.4000000000015</v>
      </c>
      <c r="G53" s="200">
        <v>39043.1</v>
      </c>
      <c r="H53" s="156">
        <f t="shared" si="2"/>
        <v>90.25103027167414</v>
      </c>
    </row>
    <row r="54" spans="1:8" ht="19.5" customHeight="1" thickBot="1">
      <c r="A54" s="197" t="s">
        <v>171</v>
      </c>
      <c r="B54" s="198" t="s">
        <v>172</v>
      </c>
      <c r="C54" s="199"/>
      <c r="D54" s="200">
        <v>42422.2</v>
      </c>
      <c r="E54" s="258" t="e">
        <f t="shared" si="5"/>
        <v>#DIV/0!</v>
      </c>
      <c r="F54" s="258">
        <f t="shared" si="7"/>
        <v>42422.2</v>
      </c>
      <c r="G54" s="200">
        <v>35236.8</v>
      </c>
      <c r="H54" s="156">
        <f t="shared" si="2"/>
        <v>120.39174953457747</v>
      </c>
    </row>
    <row r="55" spans="1:8" ht="19.5" customHeight="1" thickBot="1">
      <c r="A55" s="245" t="s">
        <v>209</v>
      </c>
      <c r="B55" s="198" t="s">
        <v>208</v>
      </c>
      <c r="C55" s="199"/>
      <c r="D55" s="200">
        <v>-689.1</v>
      </c>
      <c r="E55" s="258" t="e">
        <f t="shared" si="5"/>
        <v>#DIV/0!</v>
      </c>
      <c r="F55" s="258">
        <f t="shared" si="7"/>
        <v>-689.1</v>
      </c>
      <c r="G55" s="200"/>
      <c r="H55" s="156" t="e">
        <f t="shared" si="2"/>
        <v>#DIV/0!</v>
      </c>
    </row>
    <row r="56" spans="1:8" ht="18.75" customHeight="1" thickBot="1">
      <c r="A56" s="245" t="s">
        <v>209</v>
      </c>
      <c r="B56" s="198" t="s">
        <v>185</v>
      </c>
      <c r="C56" s="199"/>
      <c r="D56" s="200">
        <v>-439.1</v>
      </c>
      <c r="E56" s="258" t="e">
        <f t="shared" si="5"/>
        <v>#DIV/0!</v>
      </c>
      <c r="F56" s="258">
        <f t="shared" si="7"/>
        <v>-439.1</v>
      </c>
      <c r="G56" s="200">
        <v>-261</v>
      </c>
      <c r="H56" s="156">
        <f t="shared" si="2"/>
        <v>168.23754789272033</v>
      </c>
    </row>
    <row r="57" spans="1:8" ht="18.75" customHeight="1" thickBot="1">
      <c r="A57" s="245" t="s">
        <v>186</v>
      </c>
      <c r="B57" s="198" t="s">
        <v>208</v>
      </c>
      <c r="C57" s="199"/>
      <c r="D57" s="200">
        <v>-689.1</v>
      </c>
      <c r="E57" s="258" t="e">
        <f t="shared" si="5"/>
        <v>#DIV/0!</v>
      </c>
      <c r="F57" s="258">
        <f t="shared" si="7"/>
        <v>-689.1</v>
      </c>
      <c r="G57" s="200"/>
      <c r="H57" s="156" t="e">
        <f t="shared" si="2"/>
        <v>#DIV/0!</v>
      </c>
    </row>
    <row r="58" spans="1:8" ht="20.25" customHeight="1" thickBot="1">
      <c r="A58" s="245" t="s">
        <v>186</v>
      </c>
      <c r="B58" s="198" t="s">
        <v>185</v>
      </c>
      <c r="C58" s="199"/>
      <c r="D58" s="200">
        <v>-439.1</v>
      </c>
      <c r="E58" s="258" t="e">
        <f t="shared" si="5"/>
        <v>#DIV/0!</v>
      </c>
      <c r="F58" s="258">
        <f t="shared" si="7"/>
        <v>-439.1</v>
      </c>
      <c r="G58" s="200">
        <v>-261</v>
      </c>
      <c r="H58" s="156">
        <f t="shared" si="2"/>
        <v>168.23754789272033</v>
      </c>
    </row>
    <row r="59" spans="1:8" ht="33" customHeight="1" thickBot="1">
      <c r="A59" s="30" t="s">
        <v>173</v>
      </c>
      <c r="B59" s="198" t="s">
        <v>174</v>
      </c>
      <c r="C59" s="199">
        <v>3439.9</v>
      </c>
      <c r="D59" s="200">
        <v>193</v>
      </c>
      <c r="E59" s="258">
        <f t="shared" si="5"/>
        <v>5.61062821593651</v>
      </c>
      <c r="F59" s="258">
        <f t="shared" si="7"/>
        <v>-3246.9</v>
      </c>
      <c r="G59" s="255">
        <v>2237.6</v>
      </c>
      <c r="H59" s="156">
        <f t="shared" si="2"/>
        <v>8.625312835180551</v>
      </c>
    </row>
    <row r="60" spans="1:8" ht="31.5" customHeight="1" thickBot="1">
      <c r="A60" s="203" t="s">
        <v>175</v>
      </c>
      <c r="B60" s="204" t="s">
        <v>187</v>
      </c>
      <c r="C60" s="238">
        <v>31969.3</v>
      </c>
      <c r="D60" s="239">
        <v>-7644.5</v>
      </c>
      <c r="E60" s="240">
        <f t="shared" si="5"/>
        <v>-23.91200307795291</v>
      </c>
      <c r="F60" s="261">
        <f t="shared" si="7"/>
        <v>-39613.8</v>
      </c>
      <c r="G60" s="295">
        <v>5664.6</v>
      </c>
      <c r="H60" s="155">
        <f t="shared" si="2"/>
        <v>-134.9521590227024</v>
      </c>
    </row>
    <row r="61" spans="1:8" ht="32.25" customHeight="1" thickBot="1">
      <c r="A61" s="203" t="s">
        <v>188</v>
      </c>
      <c r="B61" s="204" t="s">
        <v>189</v>
      </c>
      <c r="C61" s="238"/>
      <c r="D61" s="239">
        <v>-7394.5</v>
      </c>
      <c r="E61" s="240" t="e">
        <f t="shared" si="5"/>
        <v>#DIV/0!</v>
      </c>
      <c r="F61" s="192">
        <f t="shared" si="7"/>
        <v>-7394.5</v>
      </c>
      <c r="G61" s="70">
        <v>5403.6</v>
      </c>
      <c r="H61" s="155">
        <f t="shared" si="2"/>
        <v>-136.84395588126432</v>
      </c>
    </row>
    <row r="62" spans="1:8" ht="21" customHeight="1" thickBot="1">
      <c r="A62" s="189" t="s">
        <v>176</v>
      </c>
      <c r="B62" s="190" t="s">
        <v>190</v>
      </c>
      <c r="C62" s="205">
        <v>31969.3</v>
      </c>
      <c r="D62" s="251">
        <v>-7644.5</v>
      </c>
      <c r="E62" s="99">
        <f t="shared" si="5"/>
        <v>-23.91200307795291</v>
      </c>
      <c r="F62" s="252">
        <f t="shared" si="7"/>
        <v>-39613.8</v>
      </c>
      <c r="G62" s="270">
        <v>5664.6</v>
      </c>
      <c r="H62" s="155">
        <f t="shared" si="2"/>
        <v>-134.9521590227024</v>
      </c>
    </row>
    <row r="63" spans="1:8" ht="19.5" customHeight="1" thickBot="1">
      <c r="A63" s="189" t="s">
        <v>176</v>
      </c>
      <c r="B63" s="190" t="s">
        <v>191</v>
      </c>
      <c r="C63" s="205"/>
      <c r="D63" s="206">
        <v>-7394.5</v>
      </c>
      <c r="E63" s="99" t="e">
        <f t="shared" si="5"/>
        <v>#DIV/0!</v>
      </c>
      <c r="F63" s="252">
        <f t="shared" si="7"/>
        <v>-7394.5</v>
      </c>
      <c r="G63" s="90">
        <v>5403.6</v>
      </c>
      <c r="H63" s="155">
        <f t="shared" si="2"/>
        <v>-136.84395588126432</v>
      </c>
    </row>
    <row r="64" spans="1:8" ht="18.75" customHeight="1" hidden="1">
      <c r="A64" s="207" t="s">
        <v>177</v>
      </c>
      <c r="B64" s="204" t="s">
        <v>192</v>
      </c>
      <c r="C64" s="205"/>
      <c r="D64" s="206"/>
      <c r="E64" s="99" t="e">
        <f t="shared" si="5"/>
        <v>#DIV/0!</v>
      </c>
      <c r="F64" s="252">
        <f t="shared" si="7"/>
        <v>0</v>
      </c>
      <c r="G64" s="271"/>
      <c r="H64" s="154" t="e">
        <f t="shared" si="2"/>
        <v>#DIV/0!</v>
      </c>
    </row>
    <row r="65" spans="1:8" ht="18.75" customHeight="1" thickBot="1">
      <c r="A65" s="207" t="s">
        <v>177</v>
      </c>
      <c r="B65" s="204" t="s">
        <v>192</v>
      </c>
      <c r="C65" s="238">
        <v>31969.3</v>
      </c>
      <c r="D65" s="239">
        <v>-7644.5</v>
      </c>
      <c r="E65" s="240">
        <f t="shared" si="5"/>
        <v>-23.91200307795291</v>
      </c>
      <c r="F65" s="192">
        <f t="shared" si="7"/>
        <v>-39613.8</v>
      </c>
      <c r="G65" s="70">
        <v>5664.6</v>
      </c>
      <c r="H65" s="155">
        <f t="shared" si="2"/>
        <v>-134.9521590227024</v>
      </c>
    </row>
    <row r="66" spans="1:8" ht="16.5" customHeight="1" thickBot="1">
      <c r="A66" s="207" t="s">
        <v>177</v>
      </c>
      <c r="B66" s="204" t="s">
        <v>193</v>
      </c>
      <c r="C66" s="238"/>
      <c r="D66" s="239">
        <v>-7394.5</v>
      </c>
      <c r="E66" s="240" t="e">
        <f t="shared" si="5"/>
        <v>#DIV/0!</v>
      </c>
      <c r="F66" s="192">
        <f t="shared" si="7"/>
        <v>-7394.5</v>
      </c>
      <c r="G66" s="70">
        <v>5403.6</v>
      </c>
      <c r="H66" s="155">
        <f t="shared" si="2"/>
        <v>-136.84395588126432</v>
      </c>
    </row>
    <row r="67" spans="1:8" ht="20.25" customHeight="1" thickBot="1">
      <c r="A67" s="227" t="s">
        <v>194</v>
      </c>
      <c r="B67" s="196" t="s">
        <v>170</v>
      </c>
      <c r="C67" s="199">
        <v>28529.4</v>
      </c>
      <c r="D67" s="200">
        <v>37891.3</v>
      </c>
      <c r="E67" s="258">
        <f t="shared" si="5"/>
        <v>132.81492074842095</v>
      </c>
      <c r="F67" s="258">
        <f t="shared" si="7"/>
        <v>9361.900000000001</v>
      </c>
      <c r="G67" s="255">
        <v>41319.1</v>
      </c>
      <c r="H67" s="156">
        <f t="shared" si="2"/>
        <v>91.70407874324465</v>
      </c>
    </row>
    <row r="68" spans="1:8" ht="17.25" customHeight="1" thickBot="1">
      <c r="A68" s="228" t="s">
        <v>195</v>
      </c>
      <c r="B68" s="198" t="s">
        <v>172</v>
      </c>
      <c r="C68" s="199"/>
      <c r="D68" s="200">
        <v>44889.1</v>
      </c>
      <c r="E68" s="258" t="e">
        <f t="shared" si="5"/>
        <v>#DIV/0!</v>
      </c>
      <c r="F68" s="254">
        <f t="shared" si="7"/>
        <v>44889.1</v>
      </c>
      <c r="G68" s="255">
        <v>37891.3</v>
      </c>
      <c r="H68" s="156">
        <f t="shared" si="2"/>
        <v>118.46809161997606</v>
      </c>
    </row>
    <row r="69" spans="1:8" ht="16.5" hidden="1" thickBot="1">
      <c r="A69" s="229" t="s">
        <v>196</v>
      </c>
      <c r="B69" s="198" t="s">
        <v>185</v>
      </c>
      <c r="C69" s="247"/>
      <c r="D69" s="243"/>
      <c r="E69" s="269">
        <f>ROUND(IF(D69=0,0,D69/C69),3)</f>
        <v>0</v>
      </c>
      <c r="F69" s="254">
        <f t="shared" si="7"/>
        <v>0</v>
      </c>
      <c r="G69" s="268"/>
      <c r="H69" s="155" t="e">
        <f t="shared" si="2"/>
        <v>#DIV/0!</v>
      </c>
    </row>
    <row r="70" spans="1:8" ht="16.5" thickBot="1">
      <c r="A70" s="230" t="s">
        <v>196</v>
      </c>
      <c r="B70" s="198" t="s">
        <v>208</v>
      </c>
      <c r="C70" s="238"/>
      <c r="D70" s="200">
        <v>-839.8</v>
      </c>
      <c r="E70" s="258" t="e">
        <f aca="true" t="shared" si="8" ref="E70:E81">D70/C70*100</f>
        <v>#DIV/0!</v>
      </c>
      <c r="F70" s="253">
        <f t="shared" si="7"/>
        <v>-839.8</v>
      </c>
      <c r="G70" s="255">
        <v>-0.8</v>
      </c>
      <c r="H70" s="273">
        <f t="shared" si="2"/>
        <v>104974.99999999997</v>
      </c>
    </row>
    <row r="71" spans="1:8" ht="16.5" customHeight="1" thickBot="1">
      <c r="A71" s="230" t="s">
        <v>196</v>
      </c>
      <c r="B71" s="198" t="s">
        <v>185</v>
      </c>
      <c r="C71" s="248"/>
      <c r="D71" s="248">
        <v>-589.8</v>
      </c>
      <c r="E71" s="258" t="e">
        <f t="shared" si="8"/>
        <v>#DIV/0!</v>
      </c>
      <c r="F71" s="254">
        <f t="shared" si="7"/>
        <v>-589.8</v>
      </c>
      <c r="G71" s="255">
        <v>-261.7</v>
      </c>
      <c r="H71" s="273">
        <f t="shared" si="2"/>
        <v>225.3725640045854</v>
      </c>
    </row>
    <row r="72" spans="1:8" ht="16.5" customHeight="1" thickBot="1">
      <c r="A72" s="246" t="s">
        <v>210</v>
      </c>
      <c r="B72" s="198" t="s">
        <v>208</v>
      </c>
      <c r="C72" s="248"/>
      <c r="D72" s="200">
        <v>-839.8</v>
      </c>
      <c r="E72" s="164" t="e">
        <f t="shared" si="8"/>
        <v>#DIV/0!</v>
      </c>
      <c r="F72" s="254">
        <f t="shared" si="7"/>
        <v>-839.8</v>
      </c>
      <c r="G72" s="255">
        <v>-0.8</v>
      </c>
      <c r="H72" s="273">
        <f t="shared" si="2"/>
        <v>104974.99999999997</v>
      </c>
    </row>
    <row r="73" spans="1:8" ht="16.5" customHeight="1" thickBot="1">
      <c r="A73" s="246" t="s">
        <v>210</v>
      </c>
      <c r="B73" s="198" t="s">
        <v>185</v>
      </c>
      <c r="C73" s="248"/>
      <c r="D73" s="200">
        <v>-589.8</v>
      </c>
      <c r="E73" s="258" t="e">
        <f t="shared" si="8"/>
        <v>#DIV/0!</v>
      </c>
      <c r="F73" s="254">
        <f t="shared" si="7"/>
        <v>-589.8</v>
      </c>
      <c r="G73" s="255">
        <v>-261.7</v>
      </c>
      <c r="H73" s="156">
        <f t="shared" si="2"/>
        <v>225.3725640045854</v>
      </c>
    </row>
    <row r="74" spans="1:8" ht="29.25" customHeight="1" thickBot="1">
      <c r="A74" s="231" t="s">
        <v>197</v>
      </c>
      <c r="B74" s="198" t="s">
        <v>174</v>
      </c>
      <c r="C74" s="199">
        <v>3439.9</v>
      </c>
      <c r="D74" s="200">
        <v>193</v>
      </c>
      <c r="E74" s="258">
        <f t="shared" si="8"/>
        <v>5.61062821593651</v>
      </c>
      <c r="F74" s="254">
        <f t="shared" si="7"/>
        <v>-3246.9</v>
      </c>
      <c r="G74" s="255">
        <v>2237.6</v>
      </c>
      <c r="H74" s="156">
        <f t="shared" si="2"/>
        <v>8.625312835180551</v>
      </c>
    </row>
    <row r="75" spans="1:8" ht="16.5" hidden="1" thickBot="1">
      <c r="A75" s="231"/>
      <c r="B75" s="106"/>
      <c r="C75" s="238"/>
      <c r="D75" s="239"/>
      <c r="E75" s="258" t="e">
        <f t="shared" si="8"/>
        <v>#DIV/0!</v>
      </c>
      <c r="F75" s="192">
        <f t="shared" si="7"/>
        <v>0</v>
      </c>
      <c r="G75" s="268"/>
      <c r="H75" s="155" t="e">
        <f t="shared" si="2"/>
        <v>#DIV/0!</v>
      </c>
    </row>
    <row r="76" spans="1:8" ht="16.5" hidden="1" thickBot="1">
      <c r="A76" s="231"/>
      <c r="B76" s="106"/>
      <c r="C76" s="238"/>
      <c r="D76" s="239"/>
      <c r="E76" s="240" t="e">
        <f t="shared" si="8"/>
        <v>#DIV/0!</v>
      </c>
      <c r="F76" s="192">
        <f t="shared" si="7"/>
        <v>0</v>
      </c>
      <c r="G76" s="70"/>
      <c r="H76" s="155" t="e">
        <f t="shared" si="2"/>
        <v>#DIV/0!</v>
      </c>
    </row>
    <row r="77" spans="1:8" ht="22.5" customHeight="1" hidden="1" thickBot="1">
      <c r="A77" s="231"/>
      <c r="B77" s="106"/>
      <c r="C77" s="238">
        <f>C78+C79+C80+C82+C81</f>
        <v>31969.3</v>
      </c>
      <c r="D77" s="239">
        <f>D78+D79+D80+D82+D81</f>
        <v>-15039</v>
      </c>
      <c r="E77" s="240">
        <f t="shared" si="8"/>
        <v>-47.04200592443375</v>
      </c>
      <c r="F77" s="191">
        <f t="shared" si="7"/>
        <v>-47008.3</v>
      </c>
      <c r="G77" s="70">
        <f>SUM(G78:G82)</f>
        <v>11068.2</v>
      </c>
      <c r="H77" s="155">
        <f t="shared" si="2"/>
        <v>-135.8757521548219</v>
      </c>
    </row>
    <row r="78" spans="1:8" ht="45" customHeight="1" thickBot="1">
      <c r="A78" s="58" t="s">
        <v>198</v>
      </c>
      <c r="B78" s="232" t="s">
        <v>200</v>
      </c>
      <c r="C78" s="205">
        <v>31969.3</v>
      </c>
      <c r="D78" s="206">
        <v>-7644.5</v>
      </c>
      <c r="E78" s="99">
        <f t="shared" si="8"/>
        <v>-23.91200307795291</v>
      </c>
      <c r="F78" s="91">
        <f t="shared" si="7"/>
        <v>-39613.8</v>
      </c>
      <c r="G78" s="90">
        <v>5664.6</v>
      </c>
      <c r="H78" s="155">
        <f t="shared" si="2"/>
        <v>-134.9521590227024</v>
      </c>
    </row>
    <row r="79" spans="1:8" ht="45.75" customHeight="1" thickBot="1">
      <c r="A79" s="58" t="s">
        <v>199</v>
      </c>
      <c r="B79" s="232" t="s">
        <v>211</v>
      </c>
      <c r="C79" s="288"/>
      <c r="D79" s="289">
        <v>-7394.5</v>
      </c>
      <c r="E79" s="290" t="e">
        <f t="shared" si="8"/>
        <v>#DIV/0!</v>
      </c>
      <c r="F79" s="291">
        <f t="shared" si="7"/>
        <v>-7394.5</v>
      </c>
      <c r="G79" s="292">
        <v>5403.6</v>
      </c>
      <c r="H79" s="293">
        <f t="shared" si="2"/>
        <v>-136.84395588126432</v>
      </c>
    </row>
    <row r="80" spans="1:8" ht="50.25" customHeight="1" hidden="1" thickBot="1">
      <c r="A80" s="32"/>
      <c r="B80" s="226"/>
      <c r="C80" s="128"/>
      <c r="D80" s="282"/>
      <c r="E80" s="283" t="e">
        <f t="shared" si="8"/>
        <v>#DIV/0!</v>
      </c>
      <c r="F80" s="284">
        <f t="shared" si="7"/>
        <v>0</v>
      </c>
      <c r="G80" s="282"/>
      <c r="H80" s="272" t="e">
        <f t="shared" si="2"/>
        <v>#DIV/0!</v>
      </c>
    </row>
    <row r="81" spans="1:8" ht="30.75" customHeight="1" hidden="1" thickBot="1">
      <c r="A81" s="32"/>
      <c r="B81" s="78"/>
      <c r="C81" s="126"/>
      <c r="D81" s="19"/>
      <c r="E81" s="18" t="e">
        <f t="shared" si="8"/>
        <v>#DIV/0!</v>
      </c>
      <c r="F81" s="86">
        <f t="shared" si="7"/>
        <v>0</v>
      </c>
      <c r="G81" s="19"/>
      <c r="H81" s="156" t="e">
        <f t="shared" si="2"/>
        <v>#DIV/0!</v>
      </c>
    </row>
    <row r="82" spans="1:8" ht="46.5" customHeight="1" hidden="1" thickBot="1">
      <c r="A82" s="32"/>
      <c r="B82" s="79"/>
      <c r="C82" s="126"/>
      <c r="D82" s="19"/>
      <c r="E82" s="164" t="e">
        <f>D82/C82*100</f>
        <v>#DIV/0!</v>
      </c>
      <c r="F82" s="86">
        <f>D82-C82</f>
        <v>0</v>
      </c>
      <c r="G82" s="19"/>
      <c r="H82" s="156" t="e">
        <f t="shared" si="2"/>
        <v>#DIV/0!</v>
      </c>
    </row>
    <row r="83" spans="1:8" ht="16.5" hidden="1" thickBot="1">
      <c r="A83" s="74" t="s">
        <v>136</v>
      </c>
      <c r="B83" s="113" t="s">
        <v>137</v>
      </c>
      <c r="C83" s="132"/>
      <c r="D83" s="73"/>
      <c r="E83" s="22"/>
      <c r="F83" s="92"/>
      <c r="G83" s="146"/>
      <c r="H83" s="154" t="e">
        <f t="shared" si="2"/>
        <v>#DIV/0!</v>
      </c>
    </row>
    <row r="84" spans="1:8" ht="48" hidden="1" thickBot="1">
      <c r="A84" s="63" t="s">
        <v>131</v>
      </c>
      <c r="B84" s="114" t="s">
        <v>132</v>
      </c>
      <c r="C84" s="133"/>
      <c r="D84" s="64"/>
      <c r="E84" s="65" t="e">
        <f aca="true" t="shared" si="9" ref="E84:E93">D84/C84*100</f>
        <v>#DIV/0!</v>
      </c>
      <c r="F84" s="93">
        <f aca="true" t="shared" si="10" ref="F84:F93">D84-C84</f>
        <v>0</v>
      </c>
      <c r="G84" s="147"/>
      <c r="H84" s="154" t="e">
        <f t="shared" si="2"/>
        <v>#DIV/0!</v>
      </c>
    </row>
    <row r="85" spans="1:8" ht="22.5" customHeight="1" hidden="1" thickBot="1">
      <c r="A85" s="28"/>
      <c r="B85" s="105"/>
      <c r="C85" s="125"/>
      <c r="D85" s="66"/>
      <c r="E85" s="16" t="e">
        <f t="shared" si="9"/>
        <v>#DIV/0!</v>
      </c>
      <c r="F85" s="16">
        <f t="shared" si="10"/>
        <v>0</v>
      </c>
      <c r="G85" s="147"/>
      <c r="H85" s="154" t="e">
        <f t="shared" si="2"/>
        <v>#DIV/0!</v>
      </c>
    </row>
    <row r="86" spans="1:8" ht="23.25" customHeight="1" hidden="1" thickBot="1">
      <c r="A86" s="28"/>
      <c r="B86" s="112"/>
      <c r="C86" s="125"/>
      <c r="D86" s="15"/>
      <c r="E86" s="16" t="e">
        <f t="shared" si="9"/>
        <v>#DIV/0!</v>
      </c>
      <c r="F86" s="51">
        <f t="shared" si="10"/>
        <v>0</v>
      </c>
      <c r="G86" s="15"/>
      <c r="H86" s="154" t="e">
        <f t="shared" si="2"/>
        <v>#DIV/0!</v>
      </c>
    </row>
    <row r="87" spans="1:8" ht="51.75" customHeight="1" hidden="1">
      <c r="A87" s="28"/>
      <c r="B87" s="105"/>
      <c r="C87" s="125"/>
      <c r="D87" s="94"/>
      <c r="E87" s="16" t="e">
        <f t="shared" si="9"/>
        <v>#DIV/0!</v>
      </c>
      <c r="F87" s="51">
        <f t="shared" si="10"/>
        <v>0</v>
      </c>
      <c r="G87" s="94"/>
      <c r="H87" s="154" t="e">
        <f t="shared" si="2"/>
        <v>#DIV/0!</v>
      </c>
    </row>
    <row r="88" spans="1:8" ht="21.75" customHeight="1" hidden="1" thickBot="1">
      <c r="A88" s="28"/>
      <c r="B88" s="105"/>
      <c r="C88" s="125"/>
      <c r="D88" s="15"/>
      <c r="E88" s="16" t="e">
        <f t="shared" si="9"/>
        <v>#DIV/0!</v>
      </c>
      <c r="F88" s="51">
        <f t="shared" si="10"/>
        <v>0</v>
      </c>
      <c r="G88" s="15"/>
      <c r="H88" s="154" t="e">
        <f t="shared" si="2"/>
        <v>#DIV/0!</v>
      </c>
    </row>
    <row r="89" spans="1:8" ht="21.75" customHeight="1" hidden="1">
      <c r="A89" s="28"/>
      <c r="B89" s="115"/>
      <c r="C89" s="125"/>
      <c r="D89" s="15"/>
      <c r="E89" s="16" t="e">
        <f t="shared" si="9"/>
        <v>#DIV/0!</v>
      </c>
      <c r="F89" s="51">
        <f t="shared" si="10"/>
        <v>0</v>
      </c>
      <c r="G89" s="15"/>
      <c r="H89" s="154" t="e">
        <f t="shared" si="2"/>
        <v>#DIV/0!</v>
      </c>
    </row>
    <row r="90" spans="1:8" ht="23.25" customHeight="1" hidden="1" thickBot="1">
      <c r="A90" s="28"/>
      <c r="B90" s="104"/>
      <c r="C90" s="125"/>
      <c r="D90" s="15"/>
      <c r="E90" s="16" t="e">
        <f t="shared" si="9"/>
        <v>#DIV/0!</v>
      </c>
      <c r="F90" s="51">
        <f t="shared" si="10"/>
        <v>0</v>
      </c>
      <c r="G90" s="15"/>
      <c r="H90" s="154" t="e">
        <f t="shared" si="2"/>
        <v>#DIV/0!</v>
      </c>
    </row>
    <row r="91" spans="1:8" ht="30" customHeight="1" hidden="1">
      <c r="A91" s="42" t="s">
        <v>33</v>
      </c>
      <c r="B91" s="116" t="s">
        <v>73</v>
      </c>
      <c r="C91" s="134"/>
      <c r="D91" s="15"/>
      <c r="E91" s="16" t="e">
        <f t="shared" si="9"/>
        <v>#DIV/0!</v>
      </c>
      <c r="F91" s="51">
        <f t="shared" si="10"/>
        <v>0</v>
      </c>
      <c r="G91" s="145"/>
      <c r="H91" s="154" t="e">
        <f t="shared" si="2"/>
        <v>#DIV/0!</v>
      </c>
    </row>
    <row r="92" spans="1:8" ht="32.25" hidden="1" thickBot="1">
      <c r="A92" s="52" t="s">
        <v>118</v>
      </c>
      <c r="B92" s="117" t="s">
        <v>119</v>
      </c>
      <c r="C92" s="125"/>
      <c r="D92" s="15"/>
      <c r="E92" s="16" t="e">
        <f t="shared" si="9"/>
        <v>#DIV/0!</v>
      </c>
      <c r="F92" s="51">
        <f t="shared" si="10"/>
        <v>0</v>
      </c>
      <c r="G92" s="145"/>
      <c r="H92" s="154" t="e">
        <f t="shared" si="2"/>
        <v>#DIV/0!</v>
      </c>
    </row>
    <row r="93" spans="1:8" ht="48" hidden="1" thickBot="1">
      <c r="A93" s="52" t="s">
        <v>41</v>
      </c>
      <c r="B93" s="105" t="s">
        <v>70</v>
      </c>
      <c r="C93" s="135"/>
      <c r="D93" s="15"/>
      <c r="E93" s="16" t="e">
        <f t="shared" si="9"/>
        <v>#DIV/0!</v>
      </c>
      <c r="F93" s="51">
        <f t="shared" si="10"/>
        <v>0</v>
      </c>
      <c r="G93" s="15"/>
      <c r="H93" s="154" t="e">
        <f>D93/G93*100</f>
        <v>#DIV/0!</v>
      </c>
    </row>
    <row r="94" spans="1:8" ht="33.75" customHeight="1" hidden="1">
      <c r="A94" s="178"/>
      <c r="B94" s="179"/>
      <c r="C94" s="180"/>
      <c r="D94" s="95"/>
      <c r="E94" s="96"/>
      <c r="F94" s="97"/>
      <c r="G94" s="95"/>
      <c r="H94" s="157"/>
    </row>
    <row r="95" ht="15.75">
      <c r="A95" s="297" t="s">
        <v>217</v>
      </c>
    </row>
    <row r="96" ht="15.75">
      <c r="A96" s="297" t="s">
        <v>218</v>
      </c>
    </row>
    <row r="98" ht="15.75">
      <c r="B98" s="296"/>
    </row>
  </sheetData>
  <sheetProtection/>
  <printOptions/>
  <pageMargins left="0.7480314960629921" right="0.2362204724409449" top="0.55" bottom="0.1968503937007874" header="0.49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Пользователь Windows</cp:lastModifiedBy>
  <cp:lastPrinted>2019-07-23T15:57:27Z</cp:lastPrinted>
  <dcterms:created xsi:type="dcterms:W3CDTF">2001-02-06T11:29:08Z</dcterms:created>
  <dcterms:modified xsi:type="dcterms:W3CDTF">2019-07-23T15:59:57Z</dcterms:modified>
  <cp:category/>
  <cp:version/>
  <cp:contentType/>
  <cp:contentStatus/>
</cp:coreProperties>
</file>