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2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спецфонд'!$A$1:$H$148</definedName>
  </definedNames>
  <calcPr fullCalcOnLoad="1"/>
</workbook>
</file>

<file path=xl/sharedStrings.xml><?xml version="1.0" encoding="utf-8"?>
<sst xmlns="http://schemas.openxmlformats.org/spreadsheetml/2006/main" count="424" uniqueCount="315">
  <si>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</si>
  <si>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</si>
  <si>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</si>
  <si>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</si>
  <si>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</si>
  <si>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</si>
  <si>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</si>
  <si>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</si>
  <si>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</si>
  <si>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</si>
  <si>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</si>
  <si>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</si>
  <si>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</si>
  <si>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</si>
  <si>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</si>
  <si>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</si>
  <si>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</si>
  <si>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</si>
  <si>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</si>
  <si>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</si>
  <si>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</si>
  <si>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</si>
  <si>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</si>
  <si>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</si>
  <si>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</si>
  <si>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</si>
  <si>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</si>
  <si>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</si>
  <si>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</si>
  <si>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</si>
  <si>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</si>
  <si>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</si>
  <si>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</si>
  <si>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</si>
  <si>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</si>
  <si>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</si>
  <si>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</si>
  <si>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</si>
  <si>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</si>
  <si>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</si>
  <si>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</si>
  <si>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</si>
  <si>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</si>
  <si>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</si>
  <si>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</si>
  <si>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</si>
  <si>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</si>
  <si>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</si>
  <si>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</si>
  <si>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</si>
  <si>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</si>
  <si>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</si>
  <si>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</si>
  <si>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</si>
  <si>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</si>
  <si>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</si>
  <si>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</si>
  <si>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</si>
  <si>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</si>
  <si>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</si>
  <si>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</si>
  <si>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</si>
  <si>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</si>
  <si>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</si>
  <si>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</si>
  <si>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</si>
  <si>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</si>
  <si>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</si>
  <si>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</si>
  <si>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</si>
  <si>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</si>
  <si>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</si>
  <si>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</si>
  <si>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</si>
  <si>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</si>
  <si>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</si>
  <si>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</si>
  <si>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</si>
  <si>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</si>
  <si>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</si>
  <si>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</si>
  <si>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</si>
  <si>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</si>
  <si>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</si>
  <si>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</si>
  <si>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</si>
  <si>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</si>
  <si>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</si>
  <si>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</si>
  <si>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</si>
  <si>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</si>
  <si>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</si>
  <si>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</si>
  <si>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</si>
  <si>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</si>
  <si>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</si>
  <si>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</si>
  <si>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</si>
  <si>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</si>
  <si>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</si>
  <si>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</si>
  <si>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</si>
  <si>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</si>
  <si>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</si>
  <si>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</si>
  <si>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</si>
  <si>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</si>
  <si>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</si>
  <si>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</si>
  <si>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</si>
  <si>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</si>
  <si>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</si>
  <si>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</si>
  <si>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</si>
  <si>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</si>
  <si>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</si>
  <si>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</si>
  <si>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</si>
  <si>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</si>
  <si>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</si>
  <si>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</si>
  <si>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</si>
  <si>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</si>
  <si>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</si>
  <si>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</si>
  <si>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</si>
  <si>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</si>
  <si>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</si>
  <si>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</si>
  <si>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</si>
  <si>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</si>
  <si>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</si>
  <si>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</si>
  <si>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</si>
  <si>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</si>
  <si>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</si>
  <si>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</si>
  <si>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</si>
  <si>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</si>
  <si>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</si>
  <si>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</si>
  <si>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</si>
  <si>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</si>
  <si>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</si>
  <si>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Бібліотеки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</si>
  <si>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</si>
  <si>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</si>
  <si>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</si>
  <si>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</si>
  <si>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</si>
  <si>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</si>
  <si>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</si>
  <si>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</si>
  <si>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Палаци і будинки культури, клуби та інші заклади клубного типу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</si>
  <si>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</si>
  <si>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</si>
  <si>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</si>
  <si>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</si>
  <si>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</si>
  <si>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</si>
  <si>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</si>
  <si>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</si>
  <si>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</si>
  <si>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</si>
  <si>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Транспорт, дорожнє господарство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</si>
  <si>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</si>
  <si>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</si>
  <si>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</si>
  <si>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Інші субвенції</t>
  </si>
  <si>
    <t>250324</t>
  </si>
  <si>
    <t>Субвенцiя іншим бюджетам на виконання інвестиційних проектів</t>
  </si>
  <si>
    <t>Реверсна дотація</t>
  </si>
  <si>
    <t xml:space="preserve">    Компенсаційні виплати на пільговий проїзд електротранспортом</t>
  </si>
  <si>
    <t>Школи естетичного виховання дітей</t>
  </si>
  <si>
    <t>Галерея мистецтв</t>
  </si>
  <si>
    <t>Централізована бухгалтерія відділу культури</t>
  </si>
  <si>
    <t>Виконання територіальною грмадоюміста зобов язань за позичальників, що отримали кредити під місцеві гарантії</t>
  </si>
  <si>
    <t>0180</t>
  </si>
  <si>
    <t>1000</t>
  </si>
  <si>
    <t>2000</t>
  </si>
  <si>
    <t>Керівництво і управління у відповідній сфері у містах, селищах, селах</t>
  </si>
  <si>
    <t xml:space="preserve">   Соцiальний захист та соцiальне забезпечення</t>
  </si>
  <si>
    <t>3000</t>
  </si>
  <si>
    <t xml:space="preserve">   - Забезпечення надійного та безперебійного функціонування житлово-експлуатаційного господарства</t>
  </si>
  <si>
    <t xml:space="preserve">  - Фінансова підтримка об єктів житлово-комунального господарства</t>
  </si>
  <si>
    <t>Культура і мистецтво</t>
  </si>
  <si>
    <t xml:space="preserve"> - Підтримка періодичних видань (газет та журналів)</t>
  </si>
  <si>
    <t xml:space="preserve">Заходи з енергозбереження </t>
  </si>
  <si>
    <t>3040</t>
  </si>
  <si>
    <t>3048</t>
  </si>
  <si>
    <t>3016 3017 3026</t>
  </si>
  <si>
    <t>3400</t>
  </si>
  <si>
    <t>3080</t>
  </si>
  <si>
    <t>3131</t>
  </si>
  <si>
    <t>3104</t>
  </si>
  <si>
    <t>3181</t>
  </si>
  <si>
    <t>3105</t>
  </si>
  <si>
    <t>3141</t>
  </si>
  <si>
    <t>3190</t>
  </si>
  <si>
    <t>3202</t>
  </si>
  <si>
    <t>3049</t>
  </si>
  <si>
    <t xml:space="preserve">   - 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</si>
  <si>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 xml:space="preserve"> -Забезпечення соцпослугами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</si>
  <si>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 - Надання пільг почесним громадянам міста на оплату житлово-комунальних послуг і природного газу</t>
  </si>
  <si>
    <t xml:space="preserve">   - Надання фінансової підтримки громадським органiзацiям ветеранів і інвалідів, діяльність яких має соціальну спрямованість</t>
  </si>
  <si>
    <t xml:space="preserve">   - Іншi видатки на соціальний захист населення</t>
  </si>
  <si>
    <t xml:space="preserve">   - Надання пiльг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</si>
  <si>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 xml:space="preserve">   - Надання допомог сiм'ям з дiтьми</t>
  </si>
  <si>
    <t xml:space="preserve"> -Надання державної соціальної допомоги малозабезпеченим сім'ям</t>
  </si>
  <si>
    <t xml:space="preserve"> - Надання субсидій такомпенсації населенню на відшкодування витрат з оплати житлово-комунальних послуг, твердого палива</t>
  </si>
  <si>
    <t xml:space="preserve"> - Надання допомоги по догляду за інвалідом І чи ІІ групи внаслідок психічного розладу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</si>
  <si>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</si>
  <si>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</si>
  <si>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-Надання реабілітаційних послуг інвалідім та  дітям-інвалідам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</si>
  <si>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</si>
  <si>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</si>
  <si>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</si>
  <si>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</si>
  <si>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6060</t>
  </si>
  <si>
    <t>4000</t>
  </si>
  <si>
    <t>7212</t>
  </si>
  <si>
    <t>7200</t>
  </si>
  <si>
    <t>5000</t>
  </si>
  <si>
    <t>5031</t>
  </si>
  <si>
    <t xml:space="preserve">5011 5012 5031 5041 5063 </t>
  </si>
  <si>
    <t>Проведення заходів з землеустрою</t>
  </si>
  <si>
    <t>7310</t>
  </si>
  <si>
    <t>6600</t>
  </si>
  <si>
    <t>6640</t>
  </si>
  <si>
    <t>6650</t>
  </si>
  <si>
    <t xml:space="preserve"> - Утримання та розвиток інфраструктури доріг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</si>
  <si>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</si>
  <si>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</si>
  <si>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</si>
  <si>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7410</t>
  </si>
  <si>
    <t>7810</t>
  </si>
  <si>
    <t>8010</t>
  </si>
  <si>
    <t>8600</t>
  </si>
  <si>
    <t>8120</t>
  </si>
  <si>
    <t>8800</t>
  </si>
  <si>
    <t>План з урахуван-ням внесених змін на 2017р.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</si>
  <si>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</si>
  <si>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</si>
  <si>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</si>
  <si>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</si>
  <si>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</si>
  <si>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Надання позашкільної заклади освіти, заходи із позашкільної роботи з дітьми</t>
  </si>
  <si>
    <t>2010</t>
  </si>
  <si>
    <t>2180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</si>
  <si>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</si>
  <si>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</si>
  <si>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</si>
  <si>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</si>
  <si>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</si>
  <si>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</si>
  <si>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</si>
  <si>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</si>
  <si>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</si>
  <si>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</si>
  <si>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4070</t>
  </si>
  <si>
    <t>4090</t>
  </si>
  <si>
    <t>4100</t>
  </si>
  <si>
    <t>4200</t>
  </si>
  <si>
    <t>5041</t>
  </si>
  <si>
    <t>Утримання комунальних спортивних споруд</t>
  </si>
  <si>
    <t>6300</t>
  </si>
  <si>
    <t>Будівництво</t>
  </si>
  <si>
    <t>6310</t>
  </si>
  <si>
    <t>Реалізація заходів щодо інвестиційного розвитку території</t>
  </si>
  <si>
    <t>6430</t>
  </si>
  <si>
    <t>Утримання та розвиток інфраструктури доріг</t>
  </si>
  <si>
    <t>6800</t>
  </si>
  <si>
    <t>Інші заходи у сфері автомобільного транспорту</t>
  </si>
  <si>
    <t>Розробка схем та проектних рішень масового застосування</t>
  </si>
  <si>
    <t>Підтримка періодичних видань (газет та журналів)</t>
  </si>
  <si>
    <t>7470</t>
  </si>
  <si>
    <t>Внески до статутного капіталу суб єктів господарювання</t>
  </si>
  <si>
    <t>9100</t>
  </si>
  <si>
    <t>9110</t>
  </si>
  <si>
    <t>7480</t>
  </si>
  <si>
    <t>Засоби масової інформації</t>
  </si>
  <si>
    <t>7400</t>
  </si>
  <si>
    <t>Інші послуги, пов язані з економічною діяльністю</t>
  </si>
  <si>
    <t>3160</t>
  </si>
  <si>
    <t xml:space="preserve">  - Оздоровлення та відпочинок  дітей</t>
  </si>
  <si>
    <t>3011 3012 3013 3014 3015 3021 3023 3024 3025 3031 3033 3034</t>
  </si>
  <si>
    <t>3240</t>
  </si>
  <si>
    <t>Організація та проведення громадських робіт</t>
  </si>
  <si>
    <t>3037</t>
  </si>
  <si>
    <t>Компенсаційні виплати на пільговий проїзд на залізничному транспорті</t>
  </si>
  <si>
    <t>Розроба схем та проектних рішень масового застосування</t>
  </si>
  <si>
    <t>3031</t>
  </si>
  <si>
    <t>Грошова компенсація за належні для отримання жилі приміщення для сімей загиблих осіб, визначених ЗУ "Про статус…</t>
  </si>
  <si>
    <t xml:space="preserve">         Видатки за рахунок передачі коштів із загального фонду  Державного бюджету</t>
  </si>
  <si>
    <t>7300</t>
  </si>
  <si>
    <t>Сільське і лісове господарство, рибне господарство та мисливство</t>
  </si>
  <si>
    <t>Проведення заходів із землеустрою</t>
  </si>
  <si>
    <t>Централізоване ведення бухгалтерського обліку відділу освіти</t>
  </si>
  <si>
    <t>1190</t>
  </si>
  <si>
    <t>Виконано за 2017р.</t>
  </si>
  <si>
    <t>% до уточненого плану на 2017 р.</t>
  </si>
  <si>
    <t>Виконано за 2016р.</t>
  </si>
  <si>
    <t>% до 2016 р.</t>
  </si>
  <si>
    <t>Методичне забезпечення діяльності навчальних закладі та інші заходи в галузі освіти</t>
  </si>
  <si>
    <t>1170</t>
  </si>
  <si>
    <t>Здійснення централізованого господарського обслуговування</t>
  </si>
  <si>
    <t>1200</t>
  </si>
  <si>
    <t>Надання реабілітаційних послуг інвалідам та дітям-інвалідам</t>
  </si>
  <si>
    <t>Забезпечення надійного та безперебійного функціонування житлово-експлуатаційного господарства</t>
  </si>
  <si>
    <t>4030</t>
  </si>
  <si>
    <t>Філармонії, музичні колективи і ансамблі та інші мистецькі заклади та заходи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</si>
  <si>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</si>
  <si>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водовідвення, постачання холодної води  та водовідведення</t>
  </si>
  <si>
    <t>Керуючий справами виконкому</t>
  </si>
  <si>
    <t>Ю.А. Журба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</si>
</sst>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6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172" fontId="21" fillId="34" borderId="41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21" fillId="36" borderId="41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1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2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2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2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2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1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1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0" fontId="3" fillId="37" borderId="27" xfId="0" applyFont="1" applyFill="1" applyBorder="1" applyAlignment="1" applyProtection="1">
      <alignment horizontal="left" wrapText="1"/>
      <protection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46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6" borderId="46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>
      <alignment horizontal="left" wrapText="1"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7" borderId="18" xfId="0" applyFont="1" applyFill="1" applyBorder="1" applyAlignment="1" applyProtection="1">
      <alignment horizontal="left" wrapText="1"/>
      <protection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46" xfId="0" applyNumberFormat="1" applyFont="1" applyFill="1" applyBorder="1" applyAlignment="1">
      <alignment/>
    </xf>
    <xf numFmtId="0" fontId="13" fillId="0" borderId="47" xfId="0" applyNumberFormat="1" applyFont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46" xfId="0" applyNumberFormat="1" applyFont="1" applyFill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0" borderId="21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left" wrapText="1"/>
      <protection/>
    </xf>
    <xf numFmtId="172" fontId="3" fillId="37" borderId="21" xfId="0" applyNumberFormat="1" applyFont="1" applyFill="1" applyBorder="1" applyAlignment="1">
      <alignment horizontal="center"/>
    </xf>
    <xf numFmtId="172" fontId="3" fillId="37" borderId="10" xfId="0" applyNumberFormat="1" applyFont="1" applyFill="1" applyBorder="1" applyAlignment="1">
      <alignment horizontal="center"/>
    </xf>
    <xf numFmtId="172" fontId="12" fillId="37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3" fillId="39" borderId="19" xfId="0" applyFont="1" applyFill="1" applyBorder="1" applyAlignment="1">
      <alignment wrapText="1"/>
    </xf>
    <xf numFmtId="0" fontId="12" fillId="0" borderId="31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172" fontId="12" fillId="0" borderId="26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  <xf numFmtId="0" fontId="3" fillId="37" borderId="10" xfId="0" applyFont="1" applyFill="1" applyBorder="1" applyAlignment="1" applyProtection="1">
      <alignment horizontal="left" wrapText="1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172" fontId="4" fillId="33" borderId="10" xfId="0" applyNumberFormat="1" applyFont="1" applyFill="1" applyBorder="1" applyAlignment="1">
      <alignment/>
    </xf>
    <xf numFmtId="172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left" wrapText="1"/>
      <protection/>
    </xf>
    <xf numFmtId="172" fontId="18" fillId="33" borderId="34" xfId="0" applyNumberFormat="1" applyFon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left" wrapText="1"/>
      <protection/>
    </xf>
    <xf numFmtId="0" fontId="12" fillId="0" borderId="19" xfId="0" applyFont="1" applyBorder="1" applyAlignment="1" applyProtection="1">
      <alignment horizontal="left" wrapText="1"/>
      <protection/>
    </xf>
    <xf numFmtId="0" fontId="12" fillId="0" borderId="17" xfId="0" applyFont="1" applyBorder="1" applyAlignment="1" applyProtection="1">
      <alignment horizontal="left" wrapText="1"/>
      <protection/>
    </xf>
    <xf numFmtId="172" fontId="4" fillId="38" borderId="10" xfId="0" applyNumberFormat="1" applyFont="1" applyFill="1" applyBorder="1" applyAlignment="1">
      <alignment/>
    </xf>
    <xf numFmtId="0" fontId="3" fillId="0" borderId="49" xfId="0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0" fontId="1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6" fillId="38" borderId="0" xfId="0" applyFont="1" applyFill="1" applyAlignment="1">
      <alignment/>
    </xf>
    <xf numFmtId="172" fontId="4" fillId="38" borderId="46" xfId="0" applyNumberFormat="1" applyFont="1" applyFill="1" applyBorder="1" applyAlignment="1">
      <alignment/>
    </xf>
    <xf numFmtId="0" fontId="12" fillId="38" borderId="21" xfId="0" applyFont="1" applyFill="1" applyBorder="1" applyAlignment="1" applyProtection="1">
      <alignment horizontal="center" wrapText="1"/>
      <protection/>
    </xf>
    <xf numFmtId="0" fontId="12" fillId="0" borderId="46" xfId="0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49" fontId="22" fillId="0" borderId="12" xfId="0" applyNumberFormat="1" applyFont="1" applyBorder="1" applyAlignment="1" applyProtection="1">
      <alignment horizontal="center" wrapText="1"/>
      <protection/>
    </xf>
    <xf numFmtId="172" fontId="18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51" sqref="A51"/>
    </sheetView>
  </sheetViews>
  <sheetFormatPr defaultColWidth="9.125" defaultRowHeight="12.75"/>
  <cols>
    <col min="1" max="1" width="6.875" style="1" customWidth="1"/>
    <col min="2" max="2" width="51.875" style="182" customWidth="1"/>
    <col min="3" max="3" width="13.375" style="1" customWidth="1"/>
    <col min="4" max="4" width="12.125" style="1" customWidth="1"/>
    <col min="5" max="5" width="11.625" style="1" customWidth="1"/>
    <col min="6" max="6" width="12.875" style="1" customWidth="1"/>
    <col min="7" max="7" width="11.375" style="1" customWidth="1"/>
    <col min="8" max="8" width="8.875" style="1" customWidth="1"/>
    <col min="9" max="16384" width="9.125" style="1" customWidth="1"/>
  </cols>
  <sheetData>
    <row r="1" spans="1:8" ht="86.25" thickBot="1">
      <c r="A1" s="37" t="s">
        <v>90</v>
      </c>
      <c r="B1" s="154" t="s">
        <v>89</v>
      </c>
      <c r="C1" s="151" t="s">
        <v>240</v>
      </c>
      <c r="D1" s="152" t="s">
        <v>299</v>
      </c>
      <c r="E1" s="152" t="s">
        <v>300</v>
      </c>
      <c r="F1" s="152" t="s">
        <v>111</v>
      </c>
      <c r="G1" s="152" t="s">
        <v>301</v>
      </c>
      <c r="H1" s="153" t="s">
        <v>302</v>
      </c>
    </row>
    <row r="2" spans="1:8" ht="15" customHeight="1" thickBot="1">
      <c r="A2" s="38">
        <v>1</v>
      </c>
      <c r="B2" s="35">
        <v>2</v>
      </c>
      <c r="C2" s="98">
        <v>3</v>
      </c>
      <c r="D2" s="36">
        <v>4</v>
      </c>
      <c r="E2" s="36">
        <v>5</v>
      </c>
      <c r="F2" s="142">
        <v>6</v>
      </c>
      <c r="G2" s="36">
        <v>4</v>
      </c>
      <c r="H2" s="145"/>
    </row>
    <row r="3" spans="1:8" ht="15" customHeight="1" thickBot="1">
      <c r="A3"/>
      <c r="B3" s="77" t="s">
        <v>1</v>
      </c>
      <c r="C3" s="78"/>
      <c r="D3" s="116"/>
      <c r="E3" s="116"/>
      <c r="F3" s="143"/>
      <c r="G3" s="116"/>
      <c r="H3" s="144"/>
    </row>
    <row r="4" spans="1:8" ht="28.5" customHeight="1" thickBot="1">
      <c r="A4" s="26" t="s">
        <v>177</v>
      </c>
      <c r="B4" s="99" t="s">
        <v>180</v>
      </c>
      <c r="C4" s="117">
        <v>66482.709</v>
      </c>
      <c r="D4" s="118">
        <v>64598.54</v>
      </c>
      <c r="E4" s="119">
        <f aca="true" t="shared" si="0" ref="E4:E24">D4/C4*100</f>
        <v>97.16592625610367</v>
      </c>
      <c r="F4" s="119">
        <f aca="true" t="shared" si="1" ref="F4:F24">D4-C4</f>
        <v>-1884.1690000000017</v>
      </c>
      <c r="G4" s="118">
        <v>45704.948</v>
      </c>
      <c r="H4" s="147">
        <f>D4/G4*100</f>
        <v>141.3381763392445</v>
      </c>
    </row>
    <row r="5" spans="1:8" ht="48" hidden="1" thickBot="1">
      <c r="A5" s="27" t="s">
        <v>4</v>
      </c>
      <c r="B5" s="100" t="s">
        <v>92</v>
      </c>
      <c r="C5" s="121"/>
      <c r="D5" s="15"/>
      <c r="E5" s="16" t="e">
        <f t="shared" si="0"/>
        <v>#DIV/0!</v>
      </c>
      <c r="F5" s="16">
        <f t="shared" si="1"/>
        <v>0</v>
      </c>
      <c r="G5" s="15"/>
      <c r="H5" s="146"/>
    </row>
    <row r="6" spans="1:8" ht="15.75" customHeight="1" thickBot="1">
      <c r="A6" s="28" t="s">
        <v>178</v>
      </c>
      <c r="B6" s="101" t="s">
        <v>133</v>
      </c>
      <c r="C6" s="121">
        <v>246007.65</v>
      </c>
      <c r="D6" s="15">
        <v>230697.368</v>
      </c>
      <c r="E6" s="16">
        <f t="shared" si="0"/>
        <v>93.77650166570022</v>
      </c>
      <c r="F6" s="16">
        <f t="shared" si="1"/>
        <v>-15310.282000000007</v>
      </c>
      <c r="G6" s="15">
        <v>199394.464</v>
      </c>
      <c r="H6" s="147">
        <f aca="true" t="shared" si="2" ref="H6:H38">D6/G6*100</f>
        <v>115.6989834983583</v>
      </c>
    </row>
    <row r="7" spans="1:8" ht="15.75" customHeight="1" thickBot="1">
      <c r="A7" s="27" t="s">
        <v>179</v>
      </c>
      <c r="B7" s="101" t="s">
        <v>68</v>
      </c>
      <c r="C7" s="121">
        <v>287343.687</v>
      </c>
      <c r="D7" s="15">
        <v>261401.068</v>
      </c>
      <c r="E7" s="16">
        <f t="shared" si="0"/>
        <v>90.97157161486552</v>
      </c>
      <c r="F7" s="16">
        <f t="shared" si="1"/>
        <v>-25942.618999999977</v>
      </c>
      <c r="G7" s="15">
        <v>160968.999</v>
      </c>
      <c r="H7" s="147">
        <f t="shared" si="2"/>
        <v>162.39218086955984</v>
      </c>
    </row>
    <row r="8" spans="1:8" ht="18" customHeight="1" thickBot="1">
      <c r="A8" s="29"/>
      <c r="B8" s="102" t="s">
        <v>27</v>
      </c>
      <c r="C8" s="177">
        <f>C7-C10-C9</f>
        <v>241688.00899999996</v>
      </c>
      <c r="D8" s="177">
        <f>D7-D10-D9</f>
        <v>217992.126</v>
      </c>
      <c r="E8" s="18">
        <f t="shared" si="0"/>
        <v>90.19567288503751</v>
      </c>
      <c r="F8" s="85">
        <f t="shared" si="1"/>
        <v>-23695.882999999973</v>
      </c>
      <c r="G8" s="177">
        <f>G7-G10-G9</f>
        <v>134677.901</v>
      </c>
      <c r="H8" s="149">
        <f t="shared" si="2"/>
        <v>161.8618380457236</v>
      </c>
    </row>
    <row r="9" spans="1:8" ht="30" customHeight="1" thickBot="1">
      <c r="A9" s="29"/>
      <c r="B9" s="73" t="s">
        <v>154</v>
      </c>
      <c r="C9" s="122">
        <v>44855.064</v>
      </c>
      <c r="D9" s="19">
        <v>42608.687</v>
      </c>
      <c r="E9" s="18">
        <f t="shared" si="0"/>
        <v>94.99192109055959</v>
      </c>
      <c r="F9" s="85">
        <f t="shared" si="1"/>
        <v>-2246.3770000000004</v>
      </c>
      <c r="G9" s="19">
        <v>25647.689</v>
      </c>
      <c r="H9" s="149">
        <f t="shared" si="2"/>
        <v>166.13070674710693</v>
      </c>
    </row>
    <row r="10" spans="1:8" ht="31.5" customHeight="1" thickBot="1">
      <c r="A10" s="30"/>
      <c r="B10" s="102" t="s">
        <v>214</v>
      </c>
      <c r="C10" s="122">
        <v>800.614</v>
      </c>
      <c r="D10" s="19">
        <v>800.255</v>
      </c>
      <c r="E10" s="18">
        <f t="shared" si="0"/>
        <v>99.95515941514887</v>
      </c>
      <c r="F10" s="85">
        <f t="shared" si="1"/>
        <v>-0.3590000000000373</v>
      </c>
      <c r="G10" s="19">
        <v>643.409</v>
      </c>
      <c r="H10" s="149">
        <f t="shared" si="2"/>
        <v>124.37734007450938</v>
      </c>
    </row>
    <row r="11" spans="1:8" ht="30.75" customHeight="1" thickBot="1">
      <c r="A11" s="26" t="s">
        <v>182</v>
      </c>
      <c r="B11" s="101" t="s">
        <v>181</v>
      </c>
      <c r="C11" s="121">
        <f>SUM(C12:C32)</f>
        <v>423754.36399999994</v>
      </c>
      <c r="D11" s="15">
        <f>SUM(D12:D32)</f>
        <v>420160.151</v>
      </c>
      <c r="E11" s="16">
        <f t="shared" si="0"/>
        <v>99.15181687662809</v>
      </c>
      <c r="F11" s="16">
        <f t="shared" si="1"/>
        <v>-3594.2129999999306</v>
      </c>
      <c r="G11" s="15">
        <f>SUM(G12:G32)</f>
        <v>312416.175</v>
      </c>
      <c r="H11" s="147">
        <f t="shared" si="2"/>
        <v>134.48732319957506</v>
      </c>
    </row>
    <row r="12" spans="1:8" ht="189.75" customHeight="1" thickBot="1">
      <c r="A12" s="64" t="s">
        <v>285</v>
      </c>
      <c r="B12" s="102" t="s">
        <v>206</v>
      </c>
      <c r="C12" s="122">
        <v>20461.332</v>
      </c>
      <c r="D12" s="19">
        <v>20221.812</v>
      </c>
      <c r="E12" s="18">
        <f t="shared" si="0"/>
        <v>98.82940172223394</v>
      </c>
      <c r="F12" s="85">
        <f t="shared" si="1"/>
        <v>-239.5199999999968</v>
      </c>
      <c r="G12" s="122">
        <v>19086.477</v>
      </c>
      <c r="H12" s="149">
        <f t="shared" si="2"/>
        <v>105.94837381461232</v>
      </c>
    </row>
    <row r="13" spans="1:8" ht="20.25" customHeight="1" thickBot="1">
      <c r="A13" s="31" t="s">
        <v>188</v>
      </c>
      <c r="B13" s="102" t="s">
        <v>207</v>
      </c>
      <c r="C13" s="122">
        <v>80878.506</v>
      </c>
      <c r="D13" s="17">
        <v>77946.629</v>
      </c>
      <c r="E13" s="18">
        <f t="shared" si="0"/>
        <v>96.37496147616773</v>
      </c>
      <c r="F13" s="85">
        <f t="shared" si="1"/>
        <v>-2931.876999999993</v>
      </c>
      <c r="G13" s="19">
        <v>74687.302</v>
      </c>
      <c r="H13" s="149">
        <f t="shared" si="2"/>
        <v>104.36396403768877</v>
      </c>
    </row>
    <row r="14" spans="1:8" ht="32.25" customHeight="1" thickBot="1">
      <c r="A14" s="49" t="s">
        <v>189</v>
      </c>
      <c r="B14" s="102" t="s">
        <v>208</v>
      </c>
      <c r="C14" s="123">
        <v>12988.962</v>
      </c>
      <c r="D14" s="17">
        <v>12967.136</v>
      </c>
      <c r="E14" s="18">
        <f t="shared" si="0"/>
        <v>99.83196501768194</v>
      </c>
      <c r="F14" s="85">
        <f t="shared" si="1"/>
        <v>-21.825999999999112</v>
      </c>
      <c r="G14" s="17">
        <v>11517.056</v>
      </c>
      <c r="H14" s="149">
        <f t="shared" si="2"/>
        <v>112.59071762783823</v>
      </c>
    </row>
    <row r="15" spans="1:8" ht="64.5" customHeight="1" thickBot="1">
      <c r="A15" s="39" t="s">
        <v>190</v>
      </c>
      <c r="B15" s="102" t="s">
        <v>209</v>
      </c>
      <c r="C15" s="122">
        <v>267758.521</v>
      </c>
      <c r="D15" s="19">
        <v>267756.646</v>
      </c>
      <c r="E15" s="18">
        <f t="shared" si="0"/>
        <v>99.99929974217329</v>
      </c>
      <c r="F15" s="85">
        <f t="shared" si="1"/>
        <v>-1.875</v>
      </c>
      <c r="G15" s="19">
        <v>176968.497</v>
      </c>
      <c r="H15" s="149">
        <f t="shared" si="2"/>
        <v>151.30187041143262</v>
      </c>
    </row>
    <row r="16" spans="1:8" ht="31.5" customHeight="1" thickBot="1">
      <c r="A16" s="45" t="s">
        <v>191</v>
      </c>
      <c r="B16" s="102" t="s">
        <v>205</v>
      </c>
      <c r="C16" s="124">
        <v>4295.3</v>
      </c>
      <c r="D16" s="19">
        <v>4230.583</v>
      </c>
      <c r="E16" s="18">
        <f t="shared" si="0"/>
        <v>98.49330663748748</v>
      </c>
      <c r="F16" s="85">
        <f t="shared" si="1"/>
        <v>-64.71700000000055</v>
      </c>
      <c r="G16" s="19">
        <v>948.534</v>
      </c>
      <c r="H16" s="149">
        <f t="shared" si="2"/>
        <v>446.01279448074604</v>
      </c>
    </row>
    <row r="17" spans="1:8" ht="42.75" customHeight="1" thickBot="1">
      <c r="A17" s="46" t="s">
        <v>192</v>
      </c>
      <c r="B17" s="284" t="s">
        <v>210</v>
      </c>
      <c r="C17" s="283">
        <v>2788.794</v>
      </c>
      <c r="D17" s="19">
        <v>2788.794</v>
      </c>
      <c r="E17" s="18">
        <f t="shared" si="0"/>
        <v>100</v>
      </c>
      <c r="F17" s="85">
        <f t="shared" si="1"/>
        <v>0</v>
      </c>
      <c r="G17" s="19">
        <v>2552.467</v>
      </c>
      <c r="H17" s="149">
        <f t="shared" si="2"/>
        <v>109.25876808593411</v>
      </c>
    </row>
    <row r="18" spans="1:8" ht="32.25" customHeight="1" thickBot="1">
      <c r="A18" s="46" t="s">
        <v>288</v>
      </c>
      <c r="B18" s="284" t="s">
        <v>289</v>
      </c>
      <c r="C18" s="283">
        <v>123.81</v>
      </c>
      <c r="D18" s="19"/>
      <c r="E18" s="18">
        <f t="shared" si="0"/>
        <v>0</v>
      </c>
      <c r="F18" s="85">
        <f t="shared" si="1"/>
        <v>-123.81</v>
      </c>
      <c r="G18" s="19"/>
      <c r="H18" s="149" t="e">
        <f t="shared" si="2"/>
        <v>#DIV/0!</v>
      </c>
    </row>
    <row r="19" spans="1:8" ht="18" customHeight="1" hidden="1" thickBot="1">
      <c r="A19" s="40" t="s">
        <v>130</v>
      </c>
      <c r="B19" s="102" t="s">
        <v>131</v>
      </c>
      <c r="C19" s="122"/>
      <c r="D19" s="19"/>
      <c r="E19" s="18" t="e">
        <f t="shared" si="0"/>
        <v>#DIV/0!</v>
      </c>
      <c r="F19" s="85">
        <f t="shared" si="1"/>
        <v>0</v>
      </c>
      <c r="G19" s="19"/>
      <c r="H19" s="149" t="e">
        <f t="shared" si="2"/>
        <v>#DIV/0!</v>
      </c>
    </row>
    <row r="20" spans="1:8" ht="30.75" customHeight="1" thickBot="1">
      <c r="A20" s="31" t="s">
        <v>193</v>
      </c>
      <c r="B20" s="102" t="s">
        <v>211</v>
      </c>
      <c r="C20" s="122">
        <v>1277.675</v>
      </c>
      <c r="D20" s="17">
        <v>1251.361</v>
      </c>
      <c r="E20" s="18">
        <f t="shared" si="0"/>
        <v>97.94047782104214</v>
      </c>
      <c r="F20" s="85">
        <f t="shared" si="1"/>
        <v>-26.31399999999985</v>
      </c>
      <c r="G20" s="17">
        <v>995.904</v>
      </c>
      <c r="H20" s="149">
        <f t="shared" si="2"/>
        <v>125.65076553563397</v>
      </c>
    </row>
    <row r="21" spans="1:8" ht="63" customHeight="1" thickBot="1">
      <c r="A21" s="31" t="s">
        <v>197</v>
      </c>
      <c r="B21" s="102" t="s">
        <v>212</v>
      </c>
      <c r="C21" s="122">
        <v>35</v>
      </c>
      <c r="D21" s="17">
        <v>35</v>
      </c>
      <c r="E21" s="18">
        <f t="shared" si="0"/>
        <v>100</v>
      </c>
      <c r="F21" s="85">
        <f t="shared" si="1"/>
        <v>0</v>
      </c>
      <c r="G21" s="17">
        <v>33.577</v>
      </c>
      <c r="H21" s="149">
        <f t="shared" si="2"/>
        <v>104.23802007326444</v>
      </c>
    </row>
    <row r="22" spans="1:8" ht="30.75" customHeight="1" thickBot="1">
      <c r="A22" s="31" t="s">
        <v>286</v>
      </c>
      <c r="B22" s="102" t="s">
        <v>287</v>
      </c>
      <c r="C22" s="122">
        <v>126</v>
      </c>
      <c r="D22" s="19">
        <v>83.487</v>
      </c>
      <c r="E22" s="18">
        <f t="shared" si="0"/>
        <v>66.2595238095238</v>
      </c>
      <c r="F22" s="85">
        <f t="shared" si="1"/>
        <v>-42.513000000000005</v>
      </c>
      <c r="G22" s="19"/>
      <c r="H22" s="149" t="e">
        <f t="shared" si="2"/>
        <v>#DIV/0!</v>
      </c>
    </row>
    <row r="23" spans="1:8" ht="32.25" hidden="1" thickBot="1">
      <c r="A23" s="31" t="s">
        <v>7</v>
      </c>
      <c r="B23" s="102" t="s">
        <v>84</v>
      </c>
      <c r="C23" s="122"/>
      <c r="D23" s="17"/>
      <c r="E23" s="18" t="e">
        <f t="shared" si="0"/>
        <v>#DIV/0!</v>
      </c>
      <c r="F23" s="85">
        <f t="shared" si="1"/>
        <v>0</v>
      </c>
      <c r="G23" s="17"/>
      <c r="H23" s="149" t="e">
        <f t="shared" si="2"/>
        <v>#DIV/0!</v>
      </c>
    </row>
    <row r="24" spans="1:8" ht="32.25" hidden="1" thickBot="1">
      <c r="A24" s="31" t="s">
        <v>37</v>
      </c>
      <c r="B24" s="104" t="s">
        <v>36</v>
      </c>
      <c r="C24" s="122"/>
      <c r="D24" s="19"/>
      <c r="E24" s="18" t="e">
        <f t="shared" si="0"/>
        <v>#DIV/0!</v>
      </c>
      <c r="F24" s="85">
        <f t="shared" si="1"/>
        <v>0</v>
      </c>
      <c r="G24" s="19"/>
      <c r="H24" s="149" t="e">
        <f t="shared" si="2"/>
        <v>#DIV/0!</v>
      </c>
    </row>
    <row r="25" spans="1:8" ht="16.5" hidden="1" thickBot="1">
      <c r="A25" s="31" t="s">
        <v>37</v>
      </c>
      <c r="B25" s="104"/>
      <c r="C25" s="122"/>
      <c r="D25" s="19"/>
      <c r="E25" s="18"/>
      <c r="F25" s="85"/>
      <c r="G25" s="19"/>
      <c r="H25" s="149" t="e">
        <f t="shared" si="2"/>
        <v>#DIV/0!</v>
      </c>
    </row>
    <row r="26" spans="1:8" ht="63" customHeight="1" thickBot="1">
      <c r="A26" s="31" t="s">
        <v>194</v>
      </c>
      <c r="B26" s="102" t="s">
        <v>201</v>
      </c>
      <c r="C26" s="122">
        <v>8215.498</v>
      </c>
      <c r="D26" s="19">
        <v>8175.374</v>
      </c>
      <c r="E26" s="18">
        <f aca="true" t="shared" si="3" ref="E26:E48">D26/C26*100</f>
        <v>99.51160599150532</v>
      </c>
      <c r="F26" s="85">
        <f aca="true" t="shared" si="4" ref="F26:F36">D26-C26</f>
        <v>-40.123999999999796</v>
      </c>
      <c r="G26" s="19">
        <v>5922.702</v>
      </c>
      <c r="H26" s="149">
        <f t="shared" si="2"/>
        <v>138.03453221181817</v>
      </c>
    </row>
    <row r="27" spans="1:8" ht="16.5" thickBot="1">
      <c r="A27" s="31" t="s">
        <v>283</v>
      </c>
      <c r="B27" s="102" t="s">
        <v>284</v>
      </c>
      <c r="C27" s="122">
        <v>199</v>
      </c>
      <c r="D27" s="19">
        <v>194.25</v>
      </c>
      <c r="E27" s="18">
        <f t="shared" si="3"/>
        <v>97.61306532663316</v>
      </c>
      <c r="F27" s="85">
        <f t="shared" si="4"/>
        <v>-4.75</v>
      </c>
      <c r="G27" s="19"/>
      <c r="H27" s="149" t="e">
        <f t="shared" si="2"/>
        <v>#DIV/0!</v>
      </c>
    </row>
    <row r="28" spans="1:8" ht="81.75" customHeight="1" thickBot="1">
      <c r="A28" s="31" t="s">
        <v>195</v>
      </c>
      <c r="B28" s="102" t="s">
        <v>202</v>
      </c>
      <c r="C28" s="122">
        <v>597.999</v>
      </c>
      <c r="D28" s="19">
        <v>569.272</v>
      </c>
      <c r="E28" s="18">
        <f t="shared" si="3"/>
        <v>95.19614581295286</v>
      </c>
      <c r="F28" s="85">
        <f t="shared" si="4"/>
        <v>-28.726999999999975</v>
      </c>
      <c r="G28" s="19">
        <v>479.635</v>
      </c>
      <c r="H28" s="149">
        <f t="shared" si="2"/>
        <v>118.68858611235629</v>
      </c>
    </row>
    <row r="29" spans="1:8" ht="30.75" customHeight="1" thickBot="1">
      <c r="A29" s="31" t="s">
        <v>196</v>
      </c>
      <c r="B29" s="102" t="s">
        <v>213</v>
      </c>
      <c r="C29" s="122">
        <v>1871.163</v>
      </c>
      <c r="D29" s="19">
        <v>1848.434</v>
      </c>
      <c r="E29" s="18">
        <f t="shared" si="3"/>
        <v>98.7853009064416</v>
      </c>
      <c r="F29" s="85">
        <f t="shared" si="4"/>
        <v>-22.729000000000042</v>
      </c>
      <c r="G29" s="19">
        <v>1226.498</v>
      </c>
      <c r="H29" s="149">
        <f t="shared" si="2"/>
        <v>150.70827673587726</v>
      </c>
    </row>
    <row r="30" spans="1:8" ht="48" customHeight="1" thickBot="1">
      <c r="A30" s="31" t="s">
        <v>198</v>
      </c>
      <c r="B30" s="102" t="s">
        <v>203</v>
      </c>
      <c r="C30" s="122">
        <v>300</v>
      </c>
      <c r="D30" s="19">
        <v>264.433</v>
      </c>
      <c r="E30" s="18">
        <f t="shared" si="3"/>
        <v>88.14433333333334</v>
      </c>
      <c r="F30" s="85">
        <f t="shared" si="4"/>
        <v>-35.56700000000001</v>
      </c>
      <c r="G30" s="19">
        <v>175.142</v>
      </c>
      <c r="H30" s="149">
        <f t="shared" si="2"/>
        <v>150.9820602710943</v>
      </c>
    </row>
    <row r="31" spans="1:8" ht="63.75" customHeight="1" thickBot="1">
      <c r="A31" s="31" t="s">
        <v>199</v>
      </c>
      <c r="B31" s="102" t="s">
        <v>204</v>
      </c>
      <c r="C31" s="122">
        <v>344.258</v>
      </c>
      <c r="D31" s="19">
        <v>337.462</v>
      </c>
      <c r="E31" s="18">
        <f t="shared" si="3"/>
        <v>98.02589918026597</v>
      </c>
      <c r="F31" s="85">
        <f t="shared" si="4"/>
        <v>-6.795999999999992</v>
      </c>
      <c r="G31" s="19">
        <v>112.309</v>
      </c>
      <c r="H31" s="149">
        <f t="shared" si="2"/>
        <v>300.4763643163059</v>
      </c>
    </row>
    <row r="32" spans="1:8" ht="33" customHeight="1" thickBot="1">
      <c r="A32" s="31" t="s">
        <v>200</v>
      </c>
      <c r="B32" s="102" t="s">
        <v>129</v>
      </c>
      <c r="C32" s="122">
        <v>21492.546</v>
      </c>
      <c r="D32" s="19">
        <v>21489.478</v>
      </c>
      <c r="E32" s="18">
        <f t="shared" si="3"/>
        <v>99.98572528354714</v>
      </c>
      <c r="F32" s="85">
        <f t="shared" si="4"/>
        <v>-3.0679999999993015</v>
      </c>
      <c r="G32" s="19">
        <v>17710.075</v>
      </c>
      <c r="H32" s="149">
        <f t="shared" si="2"/>
        <v>121.34041216652103</v>
      </c>
    </row>
    <row r="33" spans="1:8" ht="15.75" customHeight="1" thickBot="1">
      <c r="A33" s="27" t="s">
        <v>215</v>
      </c>
      <c r="B33" s="101" t="s">
        <v>9</v>
      </c>
      <c r="C33" s="121">
        <f>C34+C35+C38+C39+C40+C41</f>
        <v>66220.812</v>
      </c>
      <c r="D33" s="15">
        <f>D34+D35+D38+D39+D40+D41</f>
        <v>62900.129</v>
      </c>
      <c r="E33" s="16">
        <f t="shared" si="3"/>
        <v>94.98543901877856</v>
      </c>
      <c r="F33" s="16">
        <f t="shared" si="4"/>
        <v>-3320.6830000000045</v>
      </c>
      <c r="G33" s="15">
        <f>G34+G35+G38+G39+G40+G41</f>
        <v>29650.897</v>
      </c>
      <c r="H33" s="147">
        <f t="shared" si="2"/>
        <v>212.13566995966428</v>
      </c>
    </row>
    <row r="34" spans="1:8" ht="44.25" customHeight="1" thickBot="1">
      <c r="A34" s="31" t="s">
        <v>216</v>
      </c>
      <c r="B34" s="102" t="s">
        <v>183</v>
      </c>
      <c r="C34" s="122">
        <v>943.823</v>
      </c>
      <c r="D34" s="19">
        <v>701.669</v>
      </c>
      <c r="E34" s="18">
        <f t="shared" si="3"/>
        <v>74.34328258582383</v>
      </c>
      <c r="F34" s="85">
        <f t="shared" si="4"/>
        <v>-242.154</v>
      </c>
      <c r="G34" s="19">
        <v>287.713</v>
      </c>
      <c r="H34" s="149">
        <f t="shared" si="2"/>
        <v>243.8781007462297</v>
      </c>
    </row>
    <row r="35" spans="1:8" ht="32.25" thickBot="1">
      <c r="A35" s="31" t="s">
        <v>217</v>
      </c>
      <c r="B35" s="102" t="s">
        <v>184</v>
      </c>
      <c r="C35" s="178">
        <v>49963.549</v>
      </c>
      <c r="D35" s="177">
        <v>49729.616</v>
      </c>
      <c r="E35" s="18">
        <f t="shared" si="3"/>
        <v>99.53179266749046</v>
      </c>
      <c r="F35" s="85">
        <f t="shared" si="4"/>
        <v>-233.93299999999726</v>
      </c>
      <c r="G35" s="177">
        <v>21741.573</v>
      </c>
      <c r="H35" s="149">
        <f t="shared" si="2"/>
        <v>228.73053389467265</v>
      </c>
    </row>
    <row r="36" spans="1:8" ht="33.75" customHeight="1" hidden="1" thickBot="1">
      <c r="A36" s="31" t="s">
        <v>55</v>
      </c>
      <c r="B36" s="102" t="s">
        <v>50</v>
      </c>
      <c r="C36" s="123"/>
      <c r="D36" s="17"/>
      <c r="E36" s="18" t="e">
        <f t="shared" si="3"/>
        <v>#DIV/0!</v>
      </c>
      <c r="F36" s="85">
        <f t="shared" si="4"/>
        <v>0</v>
      </c>
      <c r="G36" s="17"/>
      <c r="H36" s="149" t="e">
        <f t="shared" si="2"/>
        <v>#DIV/0!</v>
      </c>
    </row>
    <row r="37" spans="1:8" ht="35.25" customHeight="1" hidden="1" thickBot="1">
      <c r="A37" s="31" t="s">
        <v>151</v>
      </c>
      <c r="B37" s="102" t="s">
        <v>152</v>
      </c>
      <c r="C37" s="123"/>
      <c r="D37" s="17"/>
      <c r="E37" s="18" t="e">
        <f t="shared" si="3"/>
        <v>#DIV/0!</v>
      </c>
      <c r="F37" s="85"/>
      <c r="G37" s="17"/>
      <c r="H37" s="149" t="e">
        <f t="shared" si="2"/>
        <v>#DIV/0!</v>
      </c>
    </row>
    <row r="38" spans="1:8" ht="16.5" customHeight="1" hidden="1" thickBot="1">
      <c r="A38" s="31" t="s">
        <v>44</v>
      </c>
      <c r="B38" s="102" t="s">
        <v>57</v>
      </c>
      <c r="C38" s="122"/>
      <c r="D38" s="19"/>
      <c r="E38" s="18" t="e">
        <f t="shared" si="3"/>
        <v>#DIV/0!</v>
      </c>
      <c r="F38" s="85">
        <f aca="true" t="shared" si="5" ref="F38:F60">D38-C38</f>
        <v>0</v>
      </c>
      <c r="G38" s="19"/>
      <c r="H38" s="149" t="e">
        <f t="shared" si="2"/>
        <v>#DIV/0!</v>
      </c>
    </row>
    <row r="39" spans="1:8" ht="31.5" customHeight="1" hidden="1" thickBot="1">
      <c r="A39" s="31" t="s">
        <v>56</v>
      </c>
      <c r="B39" s="102" t="s">
        <v>58</v>
      </c>
      <c r="C39" s="123"/>
      <c r="D39" s="19"/>
      <c r="E39" s="18" t="e">
        <f t="shared" si="3"/>
        <v>#DIV/0!</v>
      </c>
      <c r="F39" s="85">
        <f t="shared" si="5"/>
        <v>0</v>
      </c>
      <c r="G39" s="19"/>
      <c r="H39" s="149" t="e">
        <f aca="true" t="shared" si="6" ref="H39:H71">D39/G39*100</f>
        <v>#DIV/0!</v>
      </c>
    </row>
    <row r="40" spans="1:8" ht="16.5" customHeight="1" thickBot="1">
      <c r="A40" s="31" t="s">
        <v>218</v>
      </c>
      <c r="B40" s="102" t="s">
        <v>70</v>
      </c>
      <c r="C40" s="122">
        <v>13313.44</v>
      </c>
      <c r="D40" s="19">
        <v>10468.844</v>
      </c>
      <c r="E40" s="18">
        <f t="shared" si="3"/>
        <v>78.63365140790057</v>
      </c>
      <c r="F40" s="85">
        <f t="shared" si="5"/>
        <v>-2844.5960000000014</v>
      </c>
      <c r="G40" s="19">
        <v>7621.611</v>
      </c>
      <c r="H40" s="149">
        <f t="shared" si="6"/>
        <v>137.3573644732065</v>
      </c>
    </row>
    <row r="41" spans="1:8" ht="106.5" customHeight="1" thickBot="1">
      <c r="A41" s="31" t="s">
        <v>311</v>
      </c>
      <c r="B41" s="102" t="s">
        <v>312</v>
      </c>
      <c r="C41" s="122">
        <v>2000</v>
      </c>
      <c r="D41" s="19">
        <v>2000</v>
      </c>
      <c r="E41" s="18">
        <f t="shared" si="3"/>
        <v>100</v>
      </c>
      <c r="F41" s="85">
        <f t="shared" si="5"/>
        <v>0</v>
      </c>
      <c r="G41" s="19"/>
      <c r="H41" s="149" t="e">
        <f t="shared" si="6"/>
        <v>#DIV/0!</v>
      </c>
    </row>
    <row r="42" spans="1:8" ht="16.5" customHeight="1" thickBot="1">
      <c r="A42" s="27" t="s">
        <v>219</v>
      </c>
      <c r="B42" s="105" t="s">
        <v>185</v>
      </c>
      <c r="C42" s="121">
        <f>SUM(C43:C45)</f>
        <v>26751.977</v>
      </c>
      <c r="D42" s="15">
        <f>SUM(D43:D45)</f>
        <v>24818.312</v>
      </c>
      <c r="E42" s="16">
        <f t="shared" si="3"/>
        <v>92.77187999974731</v>
      </c>
      <c r="F42" s="16">
        <f t="shared" si="5"/>
        <v>-1933.6649999999972</v>
      </c>
      <c r="G42" s="15">
        <f>SUM(G43:G45)</f>
        <v>18443.398</v>
      </c>
      <c r="H42" s="147">
        <f t="shared" si="6"/>
        <v>134.56474777587079</v>
      </c>
    </row>
    <row r="43" spans="1:8" ht="16.5" customHeight="1" thickBot="1">
      <c r="A43" s="31" t="s">
        <v>11</v>
      </c>
      <c r="B43" s="102" t="s">
        <v>10</v>
      </c>
      <c r="C43" s="122">
        <v>26612.557</v>
      </c>
      <c r="D43" s="19">
        <v>24800.702</v>
      </c>
      <c r="E43" s="18">
        <f t="shared" si="3"/>
        <v>93.19172900221501</v>
      </c>
      <c r="F43" s="85">
        <f t="shared" si="5"/>
        <v>-1811.8549999999996</v>
      </c>
      <c r="G43" s="274">
        <v>18344.504</v>
      </c>
      <c r="H43" s="149">
        <f t="shared" si="6"/>
        <v>135.19418131992012</v>
      </c>
    </row>
    <row r="44" spans="1:8" ht="15" customHeight="1" hidden="1" thickBot="1">
      <c r="A44" s="32"/>
      <c r="B44" s="102" t="s">
        <v>12</v>
      </c>
      <c r="C44" s="122"/>
      <c r="D44" s="19"/>
      <c r="E44" s="18" t="e">
        <f t="shared" si="3"/>
        <v>#DIV/0!</v>
      </c>
      <c r="F44" s="85">
        <f t="shared" si="5"/>
        <v>0</v>
      </c>
      <c r="G44" s="19"/>
      <c r="H44" s="149" t="e">
        <f t="shared" si="6"/>
        <v>#DIV/0!</v>
      </c>
    </row>
    <row r="45" spans="1:8" ht="18.75" customHeight="1" thickBot="1">
      <c r="A45" s="31" t="s">
        <v>11</v>
      </c>
      <c r="B45" s="102" t="s">
        <v>103</v>
      </c>
      <c r="C45" s="122">
        <v>139.42</v>
      </c>
      <c r="D45" s="19">
        <v>17.61</v>
      </c>
      <c r="E45" s="18">
        <f t="shared" si="3"/>
        <v>12.630899440539379</v>
      </c>
      <c r="F45" s="85">
        <f t="shared" si="5"/>
        <v>-121.80999999999999</v>
      </c>
      <c r="G45" s="19">
        <v>98.894</v>
      </c>
      <c r="H45" s="147">
        <f t="shared" si="6"/>
        <v>17.806944809594107</v>
      </c>
    </row>
    <row r="46" spans="1:8" ht="15.75" customHeight="1" thickBot="1">
      <c r="A46" s="27" t="s">
        <v>221</v>
      </c>
      <c r="B46" s="101" t="s">
        <v>13</v>
      </c>
      <c r="C46" s="121">
        <f>C47+C48+C49</f>
        <v>692.9</v>
      </c>
      <c r="D46" s="15">
        <f>D47+D48+D49</f>
        <v>692.9</v>
      </c>
      <c r="E46" s="22">
        <f t="shared" si="3"/>
        <v>100</v>
      </c>
      <c r="F46" s="16">
        <f t="shared" si="5"/>
        <v>0</v>
      </c>
      <c r="G46" s="15">
        <f>G47+G48+G49</f>
        <v>627.914</v>
      </c>
      <c r="H46" s="147">
        <f t="shared" si="6"/>
        <v>110.34950646107589</v>
      </c>
    </row>
    <row r="47" spans="1:8" ht="20.25" customHeight="1" hidden="1" thickBot="1">
      <c r="A47" s="33" t="s">
        <v>65</v>
      </c>
      <c r="B47" s="106" t="s">
        <v>86</v>
      </c>
      <c r="C47" s="125"/>
      <c r="D47" s="20"/>
      <c r="E47" s="18" t="e">
        <f t="shared" si="3"/>
        <v>#DIV/0!</v>
      </c>
      <c r="F47" s="53">
        <f t="shared" si="5"/>
        <v>0</v>
      </c>
      <c r="G47" s="20"/>
      <c r="H47" s="149" t="e">
        <f t="shared" si="6"/>
        <v>#DIV/0!</v>
      </c>
    </row>
    <row r="48" spans="1:8" ht="30" customHeight="1" thickBot="1">
      <c r="A48" s="31" t="s">
        <v>220</v>
      </c>
      <c r="B48" s="102" t="s">
        <v>186</v>
      </c>
      <c r="C48" s="122">
        <v>692.9</v>
      </c>
      <c r="D48" s="19">
        <v>692.9</v>
      </c>
      <c r="E48" s="18">
        <f t="shared" si="3"/>
        <v>100</v>
      </c>
      <c r="F48" s="85">
        <f t="shared" si="5"/>
        <v>0</v>
      </c>
      <c r="G48" s="19">
        <v>627.914</v>
      </c>
      <c r="H48" s="149">
        <f t="shared" si="6"/>
        <v>110.34950646107589</v>
      </c>
    </row>
    <row r="49" spans="1:8" ht="16.5" hidden="1" thickBot="1">
      <c r="A49" s="31"/>
      <c r="B49" s="102" t="s">
        <v>15</v>
      </c>
      <c r="C49" s="123"/>
      <c r="D49" s="17"/>
      <c r="E49" s="21">
        <f>ROUND(IF(D49=0,0,D49/C49),3)</f>
        <v>0</v>
      </c>
      <c r="F49" s="85">
        <f t="shared" si="5"/>
        <v>0</v>
      </c>
      <c r="G49" s="17"/>
      <c r="H49" s="147" t="e">
        <f t="shared" si="6"/>
        <v>#DIV/0!</v>
      </c>
    </row>
    <row r="50" spans="1:8" ht="15.75" customHeight="1" thickBot="1">
      <c r="A50" s="27" t="s">
        <v>222</v>
      </c>
      <c r="B50" s="101" t="s">
        <v>16</v>
      </c>
      <c r="C50" s="121">
        <v>25326.658</v>
      </c>
      <c r="D50" s="15">
        <v>24414.809</v>
      </c>
      <c r="E50" s="16">
        <f aca="true" t="shared" si="7" ref="E50:E60">D50/C50*100</f>
        <v>96.39964735971087</v>
      </c>
      <c r="F50" s="16">
        <f t="shared" si="5"/>
        <v>-911.8489999999983</v>
      </c>
      <c r="G50" s="15">
        <v>18162.282</v>
      </c>
      <c r="H50" s="147">
        <f t="shared" si="6"/>
        <v>134.42588877322797</v>
      </c>
    </row>
    <row r="51" spans="1:8" ht="63" customHeight="1" thickBot="1">
      <c r="A51" s="300" t="s">
        <v>224</v>
      </c>
      <c r="B51" s="102" t="s">
        <v>231</v>
      </c>
      <c r="C51" s="178">
        <f>C50-C52</f>
        <v>22967.096999999998</v>
      </c>
      <c r="D51" s="178">
        <f>D50-D52</f>
        <v>22391.850000000002</v>
      </c>
      <c r="E51" s="18">
        <f t="shared" si="7"/>
        <v>97.49534301178771</v>
      </c>
      <c r="F51" s="85">
        <f t="shared" si="5"/>
        <v>-575.2469999999958</v>
      </c>
      <c r="G51" s="178">
        <f>G50-G52</f>
        <v>16475.136</v>
      </c>
      <c r="H51" s="149">
        <f t="shared" si="6"/>
        <v>135.91299033889618</v>
      </c>
    </row>
    <row r="52" spans="1:8" ht="31.5" customHeight="1" thickBot="1">
      <c r="A52" s="31" t="s">
        <v>223</v>
      </c>
      <c r="B52" s="102" t="s">
        <v>232</v>
      </c>
      <c r="C52" s="126">
        <v>2359.561</v>
      </c>
      <c r="D52" s="86">
        <v>2022.959</v>
      </c>
      <c r="E52" s="18">
        <f t="shared" si="7"/>
        <v>85.73454977430124</v>
      </c>
      <c r="F52" s="85">
        <f t="shared" si="5"/>
        <v>-336.6020000000001</v>
      </c>
      <c r="G52" s="86">
        <v>1687.146</v>
      </c>
      <c r="H52" s="149">
        <f t="shared" si="6"/>
        <v>119.90420508954176</v>
      </c>
    </row>
    <row r="53" spans="1:8" ht="15" customHeight="1" thickBot="1">
      <c r="A53" s="269" t="s">
        <v>265</v>
      </c>
      <c r="B53" s="270" t="s">
        <v>266</v>
      </c>
      <c r="C53" s="271">
        <f>C54</f>
        <v>508.7</v>
      </c>
      <c r="D53" s="272">
        <f>D54</f>
        <v>0</v>
      </c>
      <c r="E53" s="273">
        <f t="shared" si="7"/>
        <v>0</v>
      </c>
      <c r="F53" s="273">
        <f t="shared" si="5"/>
        <v>-508.7</v>
      </c>
      <c r="G53" s="272">
        <f>G54</f>
        <v>0</v>
      </c>
      <c r="H53" s="147" t="e">
        <f t="shared" si="6"/>
        <v>#DIV/0!</v>
      </c>
    </row>
    <row r="54" spans="1:8" ht="32.25" thickBot="1">
      <c r="A54" s="265" t="s">
        <v>269</v>
      </c>
      <c r="B54" s="73" t="s">
        <v>290</v>
      </c>
      <c r="C54" s="266">
        <v>508.7</v>
      </c>
      <c r="D54" s="267"/>
      <c r="E54" s="156">
        <f t="shared" si="7"/>
        <v>0</v>
      </c>
      <c r="F54" s="183">
        <f t="shared" si="5"/>
        <v>-508.7</v>
      </c>
      <c r="G54" s="268"/>
      <c r="H54" s="148" t="e">
        <f t="shared" si="6"/>
        <v>#DIV/0!</v>
      </c>
    </row>
    <row r="55" spans="1:8" ht="15.75" customHeight="1" thickBot="1">
      <c r="A55" s="27" t="s">
        <v>226</v>
      </c>
      <c r="B55" s="101" t="s">
        <v>225</v>
      </c>
      <c r="C55" s="121">
        <v>318.304</v>
      </c>
      <c r="D55" s="15">
        <v>27.524</v>
      </c>
      <c r="E55" s="16">
        <f t="shared" si="7"/>
        <v>8.647079521463759</v>
      </c>
      <c r="F55" s="16">
        <f t="shared" si="5"/>
        <v>-290.78</v>
      </c>
      <c r="G55" s="15">
        <v>18.352</v>
      </c>
      <c r="H55" s="147">
        <f t="shared" si="6"/>
        <v>149.97820401046206</v>
      </c>
    </row>
    <row r="56" spans="1:8" ht="15.75" customHeight="1" thickBot="1">
      <c r="A56" s="27" t="s">
        <v>227</v>
      </c>
      <c r="B56" s="108" t="s">
        <v>164</v>
      </c>
      <c r="C56" s="121">
        <f>C57+C58+C59+C61+C60</f>
        <v>4002.9900000000002</v>
      </c>
      <c r="D56" s="15">
        <f>D57+D58+D59+D61+D60</f>
        <v>3843.8940000000002</v>
      </c>
      <c r="E56" s="16">
        <f t="shared" si="7"/>
        <v>96.02557088576289</v>
      </c>
      <c r="F56" s="16">
        <f t="shared" si="5"/>
        <v>-159.096</v>
      </c>
      <c r="G56" s="15">
        <f>G57+G58+G59+G61+G60</f>
        <v>2373.921</v>
      </c>
      <c r="H56" s="147">
        <f t="shared" si="6"/>
        <v>161.92173202056853</v>
      </c>
    </row>
    <row r="57" spans="1:8" ht="36" customHeight="1" hidden="1" thickBot="1">
      <c r="A57" s="31" t="s">
        <v>23</v>
      </c>
      <c r="B57" s="102" t="s">
        <v>100</v>
      </c>
      <c r="C57" s="122"/>
      <c r="D57" s="19"/>
      <c r="E57" s="18" t="e">
        <f t="shared" si="7"/>
        <v>#DIV/0!</v>
      </c>
      <c r="F57" s="85">
        <f t="shared" si="5"/>
        <v>0</v>
      </c>
      <c r="G57" s="19"/>
      <c r="H57" s="149" t="e">
        <f t="shared" si="6"/>
        <v>#DIV/0!</v>
      </c>
    </row>
    <row r="58" spans="1:8" ht="33" customHeight="1" hidden="1" thickBot="1">
      <c r="A58" s="31" t="s">
        <v>120</v>
      </c>
      <c r="B58" s="102" t="s">
        <v>121</v>
      </c>
      <c r="C58" s="122"/>
      <c r="D58" s="19"/>
      <c r="E58" s="18" t="e">
        <f t="shared" si="7"/>
        <v>#DIV/0!</v>
      </c>
      <c r="F58" s="85">
        <f t="shared" si="5"/>
        <v>0</v>
      </c>
      <c r="G58" s="19"/>
      <c r="H58" s="149" t="e">
        <f t="shared" si="6"/>
        <v>#DIV/0!</v>
      </c>
    </row>
    <row r="59" spans="1:8" ht="31.5" customHeight="1" hidden="1" thickBot="1">
      <c r="A59" s="31" t="s">
        <v>24</v>
      </c>
      <c r="B59" s="75" t="s">
        <v>172</v>
      </c>
      <c r="C59" s="122"/>
      <c r="D59" s="19"/>
      <c r="E59" s="18" t="e">
        <f t="shared" si="7"/>
        <v>#DIV/0!</v>
      </c>
      <c r="F59" s="85">
        <f t="shared" si="5"/>
        <v>0</v>
      </c>
      <c r="G59" s="19"/>
      <c r="H59" s="149" t="e">
        <f t="shared" si="6"/>
        <v>#DIV/0!</v>
      </c>
    </row>
    <row r="60" spans="1:8" ht="17.25" customHeight="1" thickBot="1">
      <c r="A60" s="31" t="s">
        <v>228</v>
      </c>
      <c r="B60" s="75" t="s">
        <v>233</v>
      </c>
      <c r="C60" s="122">
        <v>963.527</v>
      </c>
      <c r="D60" s="19">
        <v>951.162</v>
      </c>
      <c r="E60" s="18">
        <f t="shared" si="7"/>
        <v>98.71669397951484</v>
      </c>
      <c r="F60" s="85">
        <f t="shared" si="5"/>
        <v>-12.365000000000009</v>
      </c>
      <c r="G60" s="19"/>
      <c r="H60" s="149" t="e">
        <f t="shared" si="6"/>
        <v>#DIV/0!</v>
      </c>
    </row>
    <row r="61" spans="1:8" ht="30.75" customHeight="1" thickBot="1">
      <c r="A61" s="31" t="s">
        <v>229</v>
      </c>
      <c r="B61" s="76" t="s">
        <v>230</v>
      </c>
      <c r="C61" s="122">
        <v>3039.463</v>
      </c>
      <c r="D61" s="19">
        <v>2892.732</v>
      </c>
      <c r="E61" s="156">
        <f>D61/C61*100</f>
        <v>95.17246961058581</v>
      </c>
      <c r="F61" s="85">
        <f>D61-C61</f>
        <v>-146.73100000000022</v>
      </c>
      <c r="G61" s="19">
        <v>2373.921</v>
      </c>
      <c r="H61" s="149">
        <f t="shared" si="6"/>
        <v>121.85460257523313</v>
      </c>
    </row>
    <row r="62" spans="1:8" ht="16.5" thickBot="1">
      <c r="A62" s="71" t="s">
        <v>234</v>
      </c>
      <c r="B62" s="109" t="s">
        <v>187</v>
      </c>
      <c r="C62" s="121">
        <v>400</v>
      </c>
      <c r="D62" s="15"/>
      <c r="E62" s="187">
        <f>D62/C62*100</f>
        <v>0</v>
      </c>
      <c r="F62" s="187">
        <f>D62-C62</f>
        <v>-400</v>
      </c>
      <c r="G62" s="15"/>
      <c r="H62" s="147" t="e">
        <f t="shared" si="6"/>
        <v>#DIV/0!</v>
      </c>
    </row>
    <row r="63" spans="1:8" ht="47.25" customHeight="1" thickBot="1">
      <c r="A63" s="60" t="s">
        <v>235</v>
      </c>
      <c r="B63" s="110" t="s">
        <v>138</v>
      </c>
      <c r="C63" s="129">
        <v>681.7</v>
      </c>
      <c r="D63" s="61"/>
      <c r="E63" s="62">
        <f aca="true" t="shared" si="8" ref="E63:E73">D63/C63*100</f>
        <v>0</v>
      </c>
      <c r="F63" s="62">
        <f aca="true" t="shared" si="9" ref="F63:F74">D63-C63</f>
        <v>-681.7</v>
      </c>
      <c r="G63" s="61"/>
      <c r="H63" s="147" t="e">
        <f t="shared" si="6"/>
        <v>#DIV/0!</v>
      </c>
    </row>
    <row r="64" spans="1:8" ht="15" customHeight="1" thickBot="1">
      <c r="A64" s="27" t="s">
        <v>236</v>
      </c>
      <c r="B64" s="101" t="s">
        <v>80</v>
      </c>
      <c r="C64" s="121">
        <v>174.3</v>
      </c>
      <c r="D64" s="63"/>
      <c r="E64" s="16">
        <f t="shared" si="8"/>
        <v>0</v>
      </c>
      <c r="F64" s="16">
        <f t="shared" si="9"/>
        <v>-174.3</v>
      </c>
      <c r="G64" s="63"/>
      <c r="H64" s="147" t="e">
        <f t="shared" si="6"/>
        <v>#DIV/0!</v>
      </c>
    </row>
    <row r="65" spans="1:8" ht="15" customHeight="1" thickBot="1">
      <c r="A65" s="27" t="s">
        <v>237</v>
      </c>
      <c r="B65" s="108" t="s">
        <v>29</v>
      </c>
      <c r="C65" s="121">
        <v>4640.112</v>
      </c>
      <c r="D65" s="15">
        <v>3993.389</v>
      </c>
      <c r="E65" s="16">
        <f t="shared" si="8"/>
        <v>86.06234073660292</v>
      </c>
      <c r="F65" s="16">
        <f t="shared" si="9"/>
        <v>-646.723</v>
      </c>
      <c r="G65" s="15">
        <v>1597.573</v>
      </c>
      <c r="H65" s="147">
        <f t="shared" si="6"/>
        <v>249.9659796453746</v>
      </c>
    </row>
    <row r="66" spans="1:8" ht="15" customHeight="1" thickBot="1">
      <c r="A66" s="27" t="s">
        <v>238</v>
      </c>
      <c r="B66" s="101" t="s">
        <v>171</v>
      </c>
      <c r="C66" s="121">
        <v>24188.9</v>
      </c>
      <c r="D66" s="91">
        <v>24188.9</v>
      </c>
      <c r="E66" s="16">
        <f t="shared" si="8"/>
        <v>100</v>
      </c>
      <c r="F66" s="16">
        <f t="shared" si="9"/>
        <v>0</v>
      </c>
      <c r="G66" s="91"/>
      <c r="H66" s="147" t="e">
        <f t="shared" si="6"/>
        <v>#DIV/0!</v>
      </c>
    </row>
    <row r="67" spans="1:8" ht="15" customHeight="1" hidden="1" thickBot="1">
      <c r="A67" s="27" t="s">
        <v>33</v>
      </c>
      <c r="B67" s="101" t="s">
        <v>73</v>
      </c>
      <c r="C67" s="121"/>
      <c r="D67" s="15"/>
      <c r="E67" s="16" t="e">
        <f t="shared" si="8"/>
        <v>#DIV/0!</v>
      </c>
      <c r="F67" s="16">
        <f t="shared" si="9"/>
        <v>0</v>
      </c>
      <c r="G67" s="15"/>
      <c r="H67" s="147" t="e">
        <f t="shared" si="6"/>
        <v>#DIV/0!</v>
      </c>
    </row>
    <row r="68" spans="1:8" ht="15" customHeight="1" thickBot="1">
      <c r="A68" s="27" t="s">
        <v>239</v>
      </c>
      <c r="B68" s="100" t="s">
        <v>168</v>
      </c>
      <c r="C68" s="121">
        <v>1501.31</v>
      </c>
      <c r="D68" s="15">
        <v>1501.31</v>
      </c>
      <c r="E68" s="16">
        <f t="shared" si="8"/>
        <v>100</v>
      </c>
      <c r="F68" s="16">
        <f t="shared" si="9"/>
        <v>0</v>
      </c>
      <c r="G68" s="15">
        <v>1044.079</v>
      </c>
      <c r="H68" s="147">
        <f t="shared" si="6"/>
        <v>143.7927589770506</v>
      </c>
    </row>
    <row r="69" spans="1:8" ht="21" customHeight="1" hidden="1" thickBot="1">
      <c r="A69" s="27" t="s">
        <v>49</v>
      </c>
      <c r="B69" s="100" t="s">
        <v>74</v>
      </c>
      <c r="C69" s="121"/>
      <c r="D69" s="15"/>
      <c r="E69" s="16" t="e">
        <f t="shared" si="8"/>
        <v>#DIV/0!</v>
      </c>
      <c r="F69" s="16">
        <f t="shared" si="9"/>
        <v>0</v>
      </c>
      <c r="G69" s="15"/>
      <c r="H69" s="147" t="e">
        <f t="shared" si="6"/>
        <v>#DIV/0!</v>
      </c>
    </row>
    <row r="70" spans="1:8" ht="30" customHeight="1" hidden="1" thickBot="1">
      <c r="A70" s="41" t="s">
        <v>34</v>
      </c>
      <c r="B70" s="112" t="s">
        <v>75</v>
      </c>
      <c r="C70" s="130"/>
      <c r="D70" s="15"/>
      <c r="E70" s="16" t="e">
        <f t="shared" si="8"/>
        <v>#DIV/0!</v>
      </c>
      <c r="F70" s="16">
        <f t="shared" si="9"/>
        <v>0</v>
      </c>
      <c r="G70" s="15"/>
      <c r="H70" s="147" t="e">
        <f t="shared" si="6"/>
        <v>#DIV/0!</v>
      </c>
    </row>
    <row r="71" spans="1:8" ht="32.25" hidden="1" thickBot="1">
      <c r="A71" s="51" t="s">
        <v>123</v>
      </c>
      <c r="B71" s="113" t="s">
        <v>124</v>
      </c>
      <c r="C71" s="121"/>
      <c r="D71" s="15"/>
      <c r="E71" s="16" t="e">
        <f t="shared" si="8"/>
        <v>#DIV/0!</v>
      </c>
      <c r="F71" s="16">
        <f t="shared" si="9"/>
        <v>0</v>
      </c>
      <c r="G71" s="15"/>
      <c r="H71" s="147" t="e">
        <f t="shared" si="6"/>
        <v>#DIV/0!</v>
      </c>
    </row>
    <row r="72" spans="1:8" ht="48" hidden="1" thickBot="1">
      <c r="A72" s="51" t="s">
        <v>42</v>
      </c>
      <c r="B72" s="101" t="s">
        <v>72</v>
      </c>
      <c r="C72" s="131"/>
      <c r="D72" s="15"/>
      <c r="E72" s="16" t="e">
        <f t="shared" si="8"/>
        <v>#DIV/0!</v>
      </c>
      <c r="F72" s="16">
        <f t="shared" si="9"/>
        <v>0</v>
      </c>
      <c r="G72" s="15"/>
      <c r="H72" s="147" t="e">
        <f>D72/G72*100</f>
        <v>#DIV/0!</v>
      </c>
    </row>
    <row r="73" spans="1:8" ht="21" customHeight="1" thickBot="1">
      <c r="A73" s="171"/>
      <c r="B73" s="172" t="s">
        <v>76</v>
      </c>
      <c r="C73" s="173">
        <f>C72+C69+C67+C65+C64+C63+C56+C55+C50+C46+C42+C33+C11+C7+C6+C4+C68+C66+C62+C53</f>
        <v>1178997.0729999999</v>
      </c>
      <c r="D73" s="173">
        <f>D72+D69+D67+D65+D64+D63+D56+D55+D50+D46+D42+D33+D11+D7+D6+D4+D68+D66+D62+D53</f>
        <v>1123238.294</v>
      </c>
      <c r="E73" s="93">
        <f t="shared" si="8"/>
        <v>95.27066009942504</v>
      </c>
      <c r="F73" s="94">
        <f t="shared" si="9"/>
        <v>-55758.778999999864</v>
      </c>
      <c r="G73" s="173">
        <f>G72+G69+G67+G65+G64+G63+G56+G55+G50+G46+G42+G33+G11+G7+G6+G4+G68+G66+G62+G53</f>
        <v>790403.002</v>
      </c>
      <c r="H73" s="150">
        <f>D73/G73*100</f>
        <v>142.10956830348678</v>
      </c>
    </row>
    <row r="74" spans="1:8" ht="44.25" customHeight="1" thickBot="1">
      <c r="A74" s="13">
        <v>8104</v>
      </c>
      <c r="B74" s="115" t="s">
        <v>127</v>
      </c>
      <c r="C74" s="135"/>
      <c r="D74" s="136"/>
      <c r="E74" s="285" t="e">
        <f>D74/C74*100</f>
        <v>#DIV/0!</v>
      </c>
      <c r="F74" s="137">
        <f t="shared" si="9"/>
        <v>0</v>
      </c>
      <c r="G74" s="136">
        <v>-281.652</v>
      </c>
      <c r="H74" s="148">
        <f>D74/G74*100</f>
        <v>0</v>
      </c>
    </row>
  </sheetData>
  <sheetProtection/>
  <printOptions/>
  <pageMargins left="0.6299212598425197" right="0.15748031496062992" top="0.3937007874015748" bottom="0.2362204724409449" header="0.3937007874015748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86">
      <selection activeCell="F149" sqref="F149"/>
    </sheetView>
  </sheetViews>
  <sheetFormatPr defaultColWidth="9.00390625" defaultRowHeight="12.75"/>
  <cols>
    <col min="1" max="1" width="8.00390625" style="0" customWidth="1"/>
    <col min="2" max="2" width="52.875" style="169" customWidth="1"/>
    <col min="3" max="3" width="11.50390625" style="0" customWidth="1"/>
    <col min="4" max="4" width="11.00390625" style="0" customWidth="1"/>
    <col min="5" max="5" width="10.50390625" style="0" customWidth="1"/>
    <col min="6" max="6" width="11.375" style="0" customWidth="1"/>
    <col min="7" max="7" width="11.125" style="0" customWidth="1"/>
    <col min="8" max="8" width="9.3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04.25" customHeight="1" thickBot="1">
      <c r="A1" s="42" t="s">
        <v>83</v>
      </c>
      <c r="B1" s="167" t="s">
        <v>60</v>
      </c>
      <c r="C1" s="133" t="s">
        <v>240</v>
      </c>
      <c r="D1" s="81" t="s">
        <v>299</v>
      </c>
      <c r="E1" s="81" t="s">
        <v>112</v>
      </c>
      <c r="F1" s="81" t="s">
        <v>2</v>
      </c>
      <c r="G1" s="81" t="s">
        <v>301</v>
      </c>
      <c r="H1" s="141" t="s">
        <v>302</v>
      </c>
    </row>
    <row r="2" spans="1:8" ht="16.5" thickBot="1">
      <c r="A2" s="38">
        <v>1</v>
      </c>
      <c r="B2" s="35">
        <v>2</v>
      </c>
      <c r="C2" s="98">
        <v>3</v>
      </c>
      <c r="D2" s="36">
        <v>4</v>
      </c>
      <c r="E2" s="36">
        <v>5</v>
      </c>
      <c r="F2" s="142">
        <v>6</v>
      </c>
      <c r="G2" s="36">
        <v>4</v>
      </c>
      <c r="H2" s="145"/>
    </row>
    <row r="3" spans="2:8" ht="19.5" customHeight="1" hidden="1" thickBot="1">
      <c r="B3" s="77" t="s">
        <v>1</v>
      </c>
      <c r="C3" s="78"/>
      <c r="D3" s="116"/>
      <c r="E3" s="116"/>
      <c r="F3" s="143"/>
      <c r="G3" s="116"/>
      <c r="H3" s="144"/>
    </row>
    <row r="4" spans="1:8" s="2" customFormat="1" ht="23.25" customHeight="1" hidden="1" thickBot="1">
      <c r="A4" s="26" t="s">
        <v>3</v>
      </c>
      <c r="B4" s="99" t="s">
        <v>67</v>
      </c>
      <c r="C4" s="117">
        <v>6329</v>
      </c>
      <c r="D4" s="118">
        <v>5177.3</v>
      </c>
      <c r="E4" s="119">
        <f aca="true" t="shared" si="0" ref="E4:E23">D4/C4*100</f>
        <v>81.80281245062412</v>
      </c>
      <c r="F4" s="120">
        <f aca="true" t="shared" si="1" ref="F4:F23">D4-C4</f>
        <v>-1151.6999999999998</v>
      </c>
      <c r="G4" s="118">
        <v>5177.3</v>
      </c>
      <c r="H4" s="147">
        <f>D4/G4*100</f>
        <v>100</v>
      </c>
    </row>
    <row r="5" spans="1:8" ht="45.75" customHeight="1" hidden="1">
      <c r="A5" s="27" t="s">
        <v>4</v>
      </c>
      <c r="B5" s="100" t="s">
        <v>92</v>
      </c>
      <c r="C5" s="121"/>
      <c r="D5" s="15"/>
      <c r="E5" s="16" t="e">
        <f t="shared" si="0"/>
        <v>#DIV/0!</v>
      </c>
      <c r="F5" s="50">
        <f t="shared" si="1"/>
        <v>0</v>
      </c>
      <c r="G5" s="15"/>
      <c r="H5" s="146"/>
    </row>
    <row r="6" spans="1:8" ht="30.75" customHeight="1" hidden="1" thickBot="1">
      <c r="A6" s="28" t="s">
        <v>40</v>
      </c>
      <c r="B6" s="101" t="s">
        <v>93</v>
      </c>
      <c r="C6" s="121">
        <v>43380.5</v>
      </c>
      <c r="D6" s="15">
        <v>34097.4</v>
      </c>
      <c r="E6" s="16">
        <f t="shared" si="0"/>
        <v>78.60075379490785</v>
      </c>
      <c r="F6" s="50">
        <f t="shared" si="1"/>
        <v>-9283.099999999999</v>
      </c>
      <c r="G6" s="15">
        <v>34097.4</v>
      </c>
      <c r="H6" s="147">
        <f aca="true" t="shared" si="2" ref="H6:H37">D6/G6*100</f>
        <v>100</v>
      </c>
    </row>
    <row r="7" spans="1:8" ht="18" customHeight="1" hidden="1" thickBot="1">
      <c r="A7" s="27" t="s">
        <v>97</v>
      </c>
      <c r="B7" s="101" t="s">
        <v>68</v>
      </c>
      <c r="C7" s="121">
        <v>26689.1</v>
      </c>
      <c r="D7" s="15">
        <v>23789.8</v>
      </c>
      <c r="E7" s="16">
        <f t="shared" si="0"/>
        <v>89.13676369753945</v>
      </c>
      <c r="F7" s="50">
        <f t="shared" si="1"/>
        <v>-2899.2999999999993</v>
      </c>
      <c r="G7" s="15">
        <v>23789.8</v>
      </c>
      <c r="H7" s="147">
        <f t="shared" si="2"/>
        <v>100</v>
      </c>
    </row>
    <row r="8" spans="1:8" ht="16.5" customHeight="1" hidden="1" thickBot="1">
      <c r="A8" s="29"/>
      <c r="B8" s="102" t="s">
        <v>27</v>
      </c>
      <c r="C8" s="122">
        <f>C7-C10-C9</f>
        <v>22054.199999999997</v>
      </c>
      <c r="D8" s="122">
        <f>D7-D10-D9</f>
        <v>20066.8</v>
      </c>
      <c r="E8" s="18">
        <f t="shared" si="0"/>
        <v>90.98856453646019</v>
      </c>
      <c r="F8" s="83">
        <f t="shared" si="1"/>
        <v>-1987.3999999999978</v>
      </c>
      <c r="G8" s="122">
        <f>G7-G10-G9</f>
        <v>20066.8</v>
      </c>
      <c r="H8" s="149">
        <f t="shared" si="2"/>
        <v>100</v>
      </c>
    </row>
    <row r="9" spans="1:8" ht="29.25" customHeight="1" hidden="1" thickBot="1">
      <c r="A9" s="29"/>
      <c r="B9" s="73" t="s">
        <v>154</v>
      </c>
      <c r="C9" s="122">
        <v>4634.9</v>
      </c>
      <c r="D9" s="19">
        <v>3723</v>
      </c>
      <c r="E9" s="18">
        <f t="shared" si="0"/>
        <v>80.32535761289348</v>
      </c>
      <c r="F9" s="84">
        <f t="shared" si="1"/>
        <v>-911.8999999999996</v>
      </c>
      <c r="G9" s="19">
        <v>3723</v>
      </c>
      <c r="H9" s="149">
        <f t="shared" si="2"/>
        <v>100</v>
      </c>
    </row>
    <row r="10" spans="1:8" ht="29.25" customHeight="1" hidden="1" thickBot="1">
      <c r="A10" s="30"/>
      <c r="B10" s="102" t="s">
        <v>38</v>
      </c>
      <c r="C10" s="122"/>
      <c r="D10" s="19"/>
      <c r="E10" s="18" t="e">
        <f t="shared" si="0"/>
        <v>#DIV/0!</v>
      </c>
      <c r="F10" s="83">
        <f t="shared" si="1"/>
        <v>0</v>
      </c>
      <c r="G10" s="19"/>
      <c r="H10" s="149" t="e">
        <f t="shared" si="2"/>
        <v>#DIV/0!</v>
      </c>
    </row>
    <row r="11" spans="1:10" ht="29.25" customHeight="1" hidden="1" thickBot="1">
      <c r="A11" s="26" t="s">
        <v>98</v>
      </c>
      <c r="B11" s="101" t="s">
        <v>5</v>
      </c>
      <c r="C11" s="121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0">
        <f t="shared" si="1"/>
        <v>-2347.100000000006</v>
      </c>
      <c r="G11" s="15">
        <f>SUM(G12:G31)</f>
        <v>35477.1</v>
      </c>
      <c r="H11" s="147">
        <f t="shared" si="2"/>
        <v>100</v>
      </c>
      <c r="I11" s="44"/>
      <c r="J11" s="44"/>
    </row>
    <row r="12" spans="1:9" ht="191.25" customHeight="1" hidden="1" thickBot="1">
      <c r="A12" s="64" t="s">
        <v>155</v>
      </c>
      <c r="B12" s="102" t="s">
        <v>135</v>
      </c>
      <c r="C12" s="122">
        <v>6249</v>
      </c>
      <c r="D12" s="19">
        <v>5389</v>
      </c>
      <c r="E12" s="18">
        <f t="shared" si="0"/>
        <v>86.23779804768763</v>
      </c>
      <c r="F12" s="83">
        <f t="shared" si="1"/>
        <v>-860</v>
      </c>
      <c r="G12" s="19">
        <v>5389</v>
      </c>
      <c r="H12" s="149">
        <f t="shared" si="2"/>
        <v>100</v>
      </c>
      <c r="I12" s="43"/>
    </row>
    <row r="13" spans="1:9" ht="15" customHeight="1" hidden="1" thickBot="1">
      <c r="A13" s="31" t="s">
        <v>99</v>
      </c>
      <c r="B13" s="102" t="s">
        <v>6</v>
      </c>
      <c r="C13" s="122">
        <v>17355.9</v>
      </c>
      <c r="D13" s="17">
        <v>16651.9</v>
      </c>
      <c r="E13" s="18">
        <f t="shared" si="0"/>
        <v>95.94374247374093</v>
      </c>
      <c r="F13" s="83">
        <f t="shared" si="1"/>
        <v>-704</v>
      </c>
      <c r="G13" s="17">
        <v>16651.9</v>
      </c>
      <c r="H13" s="149">
        <f t="shared" si="2"/>
        <v>100</v>
      </c>
      <c r="I13" s="43"/>
    </row>
    <row r="14" spans="1:9" ht="30.75" customHeight="1" hidden="1" thickBot="1">
      <c r="A14" s="49" t="s">
        <v>114</v>
      </c>
      <c r="B14" s="102" t="s">
        <v>115</v>
      </c>
      <c r="C14" s="123">
        <v>884.2</v>
      </c>
      <c r="D14" s="17">
        <v>884</v>
      </c>
      <c r="E14" s="18">
        <f t="shared" si="0"/>
        <v>99.97738068310336</v>
      </c>
      <c r="F14" s="83">
        <f t="shared" si="1"/>
        <v>-0.20000000000004547</v>
      </c>
      <c r="G14" s="17">
        <v>884</v>
      </c>
      <c r="H14" s="149">
        <f t="shared" si="2"/>
        <v>100</v>
      </c>
      <c r="I14" s="43"/>
    </row>
    <row r="15" spans="1:9" ht="49.5" customHeight="1" hidden="1" thickBot="1">
      <c r="A15" s="39" t="s">
        <v>156</v>
      </c>
      <c r="B15" s="102" t="s">
        <v>158</v>
      </c>
      <c r="C15" s="122">
        <v>8475.4</v>
      </c>
      <c r="D15" s="19">
        <v>8070.1</v>
      </c>
      <c r="E15" s="18">
        <f t="shared" si="0"/>
        <v>95.21792481770773</v>
      </c>
      <c r="F15" s="83">
        <f t="shared" si="1"/>
        <v>-405.2999999999993</v>
      </c>
      <c r="G15" s="19">
        <v>8070.1</v>
      </c>
      <c r="H15" s="149">
        <f t="shared" si="2"/>
        <v>100</v>
      </c>
      <c r="I15" s="43"/>
    </row>
    <row r="16" spans="1:9" ht="15.75" customHeight="1" hidden="1" thickBot="1">
      <c r="A16" s="45" t="s">
        <v>19</v>
      </c>
      <c r="B16" s="102" t="s">
        <v>82</v>
      </c>
      <c r="C16" s="124">
        <v>44</v>
      </c>
      <c r="D16" s="19">
        <v>36.6</v>
      </c>
      <c r="E16" s="18">
        <f t="shared" si="0"/>
        <v>83.18181818181819</v>
      </c>
      <c r="F16" s="83">
        <f t="shared" si="1"/>
        <v>-7.399999999999999</v>
      </c>
      <c r="G16" s="19">
        <v>36.6</v>
      </c>
      <c r="H16" s="149">
        <f t="shared" si="2"/>
        <v>100</v>
      </c>
      <c r="I16" s="43"/>
    </row>
    <row r="17" spans="1:9" ht="75.75" customHeight="1" hidden="1" thickBot="1">
      <c r="A17" s="46" t="s">
        <v>105</v>
      </c>
      <c r="B17" s="103" t="s">
        <v>106</v>
      </c>
      <c r="C17" s="124">
        <v>44.6</v>
      </c>
      <c r="D17" s="19">
        <v>44.6</v>
      </c>
      <c r="E17" s="18">
        <f t="shared" si="0"/>
        <v>100</v>
      </c>
      <c r="F17" s="83">
        <f t="shared" si="1"/>
        <v>0</v>
      </c>
      <c r="G17" s="19">
        <v>44.6</v>
      </c>
      <c r="H17" s="149">
        <f t="shared" si="2"/>
        <v>100</v>
      </c>
      <c r="I17" s="43"/>
    </row>
    <row r="18" spans="1:9" ht="43.5" customHeight="1" hidden="1">
      <c r="A18" s="40" t="s">
        <v>130</v>
      </c>
      <c r="B18" s="102" t="s">
        <v>131</v>
      </c>
      <c r="C18" s="122"/>
      <c r="D18" s="19"/>
      <c r="E18" s="18" t="e">
        <f t="shared" si="0"/>
        <v>#DIV/0!</v>
      </c>
      <c r="F18" s="83">
        <f t="shared" si="1"/>
        <v>0</v>
      </c>
      <c r="G18" s="19"/>
      <c r="H18" s="149" t="e">
        <f t="shared" si="2"/>
        <v>#DIV/0!</v>
      </c>
      <c r="I18" s="43"/>
    </row>
    <row r="19" spans="1:9" ht="30" customHeight="1" hidden="1" thickBot="1">
      <c r="A19" s="31" t="s">
        <v>20</v>
      </c>
      <c r="B19" s="102" t="s">
        <v>148</v>
      </c>
      <c r="C19" s="122">
        <v>446.8</v>
      </c>
      <c r="D19" s="17">
        <v>338.9</v>
      </c>
      <c r="E19" s="18">
        <f t="shared" si="0"/>
        <v>75.85049239033124</v>
      </c>
      <c r="F19" s="83">
        <f t="shared" si="1"/>
        <v>-107.90000000000003</v>
      </c>
      <c r="G19" s="17">
        <v>338.9</v>
      </c>
      <c r="H19" s="149">
        <f t="shared" si="2"/>
        <v>100</v>
      </c>
      <c r="I19" s="43"/>
    </row>
    <row r="20" spans="1:9" ht="19.5" customHeight="1" hidden="1" thickBot="1">
      <c r="A20" s="31" t="s">
        <v>35</v>
      </c>
      <c r="B20" s="102" t="s">
        <v>69</v>
      </c>
      <c r="C20" s="122"/>
      <c r="D20" s="17"/>
      <c r="E20" s="18" t="e">
        <f t="shared" si="0"/>
        <v>#DIV/0!</v>
      </c>
      <c r="F20" s="83">
        <f t="shared" si="1"/>
        <v>0</v>
      </c>
      <c r="G20" s="17"/>
      <c r="H20" s="149" t="e">
        <f t="shared" si="2"/>
        <v>#DIV/0!</v>
      </c>
      <c r="I20" s="43"/>
    </row>
    <row r="21" spans="1:9" ht="30.75" customHeight="1" hidden="1" thickBot="1">
      <c r="A21" s="31" t="s">
        <v>21</v>
      </c>
      <c r="B21" s="102" t="s">
        <v>62</v>
      </c>
      <c r="C21" s="122"/>
      <c r="D21" s="19"/>
      <c r="E21" s="18" t="e">
        <f t="shared" si="0"/>
        <v>#DIV/0!</v>
      </c>
      <c r="F21" s="83">
        <f t="shared" si="1"/>
        <v>0</v>
      </c>
      <c r="G21" s="19"/>
      <c r="H21" s="149" t="e">
        <f t="shared" si="2"/>
        <v>#DIV/0!</v>
      </c>
      <c r="I21" s="43"/>
    </row>
    <row r="22" spans="1:9" ht="28.5" customHeight="1" hidden="1" thickBot="1">
      <c r="A22" s="31" t="s">
        <v>7</v>
      </c>
      <c r="B22" s="102" t="s">
        <v>84</v>
      </c>
      <c r="C22" s="122"/>
      <c r="D22" s="17"/>
      <c r="E22" s="18" t="e">
        <f t="shared" si="0"/>
        <v>#DIV/0!</v>
      </c>
      <c r="F22" s="83">
        <f t="shared" si="1"/>
        <v>0</v>
      </c>
      <c r="G22" s="17"/>
      <c r="H22" s="149" t="e">
        <f t="shared" si="2"/>
        <v>#DIV/0!</v>
      </c>
      <c r="I22" s="43"/>
    </row>
    <row r="23" spans="1:9" ht="33.75" customHeight="1" hidden="1" thickBot="1">
      <c r="A23" s="31" t="s">
        <v>37</v>
      </c>
      <c r="B23" s="104" t="s">
        <v>36</v>
      </c>
      <c r="C23" s="122"/>
      <c r="D23" s="19"/>
      <c r="E23" s="18" t="e">
        <f t="shared" si="0"/>
        <v>#DIV/0!</v>
      </c>
      <c r="F23" s="83">
        <f t="shared" si="1"/>
        <v>0</v>
      </c>
      <c r="G23" s="19"/>
      <c r="H23" s="149" t="e">
        <f t="shared" si="2"/>
        <v>#DIV/0!</v>
      </c>
      <c r="I23" s="43"/>
    </row>
    <row r="24" spans="1:9" ht="45.75" customHeight="1" hidden="1" thickBot="1">
      <c r="A24" s="31" t="s">
        <v>37</v>
      </c>
      <c r="B24" s="104"/>
      <c r="C24" s="122"/>
      <c r="D24" s="19"/>
      <c r="E24" s="18"/>
      <c r="F24" s="83"/>
      <c r="G24" s="19"/>
      <c r="H24" s="149" t="e">
        <f t="shared" si="2"/>
        <v>#DIV/0!</v>
      </c>
      <c r="I24" s="43"/>
    </row>
    <row r="25" spans="1:8" ht="33.75" customHeight="1" hidden="1" thickBot="1">
      <c r="A25" s="31" t="s">
        <v>22</v>
      </c>
      <c r="B25" s="102" t="s">
        <v>25</v>
      </c>
      <c r="C25" s="122">
        <v>990.3</v>
      </c>
      <c r="D25" s="19">
        <v>857.8</v>
      </c>
      <c r="E25" s="18">
        <f aca="true" t="shared" si="3" ref="E25:E47">D25/C25*100</f>
        <v>86.62021609613248</v>
      </c>
      <c r="F25" s="83">
        <f aca="true" t="shared" si="4" ref="F25:F35">D25-C25</f>
        <v>-132.5</v>
      </c>
      <c r="G25" s="19">
        <v>857.8</v>
      </c>
      <c r="H25" s="149">
        <f t="shared" si="2"/>
        <v>100</v>
      </c>
    </row>
    <row r="26" spans="1:8" ht="25.5" customHeight="1" hidden="1">
      <c r="A26" s="31" t="s">
        <v>37</v>
      </c>
      <c r="B26" s="102" t="s">
        <v>43</v>
      </c>
      <c r="C26" s="122"/>
      <c r="D26" s="19"/>
      <c r="E26" s="18" t="e">
        <f t="shared" si="3"/>
        <v>#DIV/0!</v>
      </c>
      <c r="F26" s="83">
        <f t="shared" si="4"/>
        <v>0</v>
      </c>
      <c r="G26" s="19"/>
      <c r="H26" s="149" t="e">
        <f t="shared" si="2"/>
        <v>#DIV/0!</v>
      </c>
    </row>
    <row r="27" spans="1:8" ht="32.25" customHeight="1" hidden="1" thickBot="1">
      <c r="A27" s="31" t="s">
        <v>116</v>
      </c>
      <c r="B27" s="102" t="s">
        <v>118</v>
      </c>
      <c r="C27" s="122">
        <v>158.5</v>
      </c>
      <c r="D27" s="19">
        <v>156.2</v>
      </c>
      <c r="E27" s="18">
        <f t="shared" si="3"/>
        <v>98.54889589905362</v>
      </c>
      <c r="F27" s="83">
        <f t="shared" si="4"/>
        <v>-2.3000000000000114</v>
      </c>
      <c r="G27" s="19">
        <v>156.2</v>
      </c>
      <c r="H27" s="149">
        <f t="shared" si="2"/>
        <v>100</v>
      </c>
    </row>
    <row r="28" spans="1:8" ht="32.25" customHeight="1" hidden="1" thickBot="1">
      <c r="A28" s="31" t="s">
        <v>117</v>
      </c>
      <c r="B28" s="102" t="s">
        <v>119</v>
      </c>
      <c r="C28" s="122">
        <v>169.5</v>
      </c>
      <c r="D28" s="19">
        <v>152.9</v>
      </c>
      <c r="E28" s="18">
        <f t="shared" si="3"/>
        <v>90.20648967551624</v>
      </c>
      <c r="F28" s="83">
        <f t="shared" si="4"/>
        <v>-16.599999999999994</v>
      </c>
      <c r="G28" s="19">
        <v>152.9</v>
      </c>
      <c r="H28" s="149">
        <f t="shared" si="2"/>
        <v>100</v>
      </c>
    </row>
    <row r="29" spans="1:8" ht="47.25" customHeight="1" hidden="1" thickBot="1">
      <c r="A29" s="31" t="s">
        <v>39</v>
      </c>
      <c r="B29" s="102" t="s">
        <v>85</v>
      </c>
      <c r="C29" s="122">
        <v>40.5</v>
      </c>
      <c r="D29" s="19">
        <v>39</v>
      </c>
      <c r="E29" s="18">
        <f t="shared" si="3"/>
        <v>96.29629629629629</v>
      </c>
      <c r="F29" s="85">
        <f t="shared" si="4"/>
        <v>-1.5</v>
      </c>
      <c r="G29" s="19">
        <v>39</v>
      </c>
      <c r="H29" s="149">
        <f t="shared" si="2"/>
        <v>100</v>
      </c>
    </row>
    <row r="30" spans="1:8" ht="32.25" customHeight="1" hidden="1" thickBot="1">
      <c r="A30" s="31" t="s">
        <v>8</v>
      </c>
      <c r="B30" s="102" t="s">
        <v>63</v>
      </c>
      <c r="C30" s="122">
        <v>57.4</v>
      </c>
      <c r="D30" s="19">
        <v>22.6</v>
      </c>
      <c r="E30" s="18">
        <f t="shared" si="3"/>
        <v>39.372822299651574</v>
      </c>
      <c r="F30" s="83">
        <f t="shared" si="4"/>
        <v>-34.8</v>
      </c>
      <c r="G30" s="19">
        <v>22.6</v>
      </c>
      <c r="H30" s="149">
        <f t="shared" si="2"/>
        <v>100</v>
      </c>
    </row>
    <row r="31" spans="1:8" ht="45.75" customHeight="1" hidden="1" thickBot="1">
      <c r="A31" s="31" t="s">
        <v>113</v>
      </c>
      <c r="B31" s="102" t="s">
        <v>129</v>
      </c>
      <c r="C31" s="122">
        <v>2908.1</v>
      </c>
      <c r="D31" s="19">
        <v>2833.5</v>
      </c>
      <c r="E31" s="18">
        <f t="shared" si="3"/>
        <v>97.43475121213163</v>
      </c>
      <c r="F31" s="83">
        <f t="shared" si="4"/>
        <v>-74.59999999999991</v>
      </c>
      <c r="G31" s="19">
        <v>2833.5</v>
      </c>
      <c r="H31" s="149">
        <f t="shared" si="2"/>
        <v>100</v>
      </c>
    </row>
    <row r="32" spans="1:8" ht="21.75" customHeight="1" hidden="1" thickBot="1">
      <c r="A32" s="27" t="s">
        <v>101</v>
      </c>
      <c r="B32" s="101" t="s">
        <v>9</v>
      </c>
      <c r="C32" s="121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0">
        <f t="shared" si="4"/>
        <v>-724.0999999999999</v>
      </c>
      <c r="G32" s="15">
        <f>G33+G34+G37+G38+G39+G40</f>
        <v>294.3</v>
      </c>
      <c r="H32" s="147">
        <f t="shared" si="2"/>
        <v>100</v>
      </c>
    </row>
    <row r="33" spans="1:8" ht="32.25" customHeight="1" hidden="1" thickBot="1">
      <c r="A33" s="31" t="s">
        <v>139</v>
      </c>
      <c r="B33" s="102" t="s">
        <v>140</v>
      </c>
      <c r="C33" s="122"/>
      <c r="D33" s="19"/>
      <c r="E33" s="18" t="e">
        <f t="shared" si="3"/>
        <v>#DIV/0!</v>
      </c>
      <c r="F33" s="85">
        <f t="shared" si="4"/>
        <v>0</v>
      </c>
      <c r="G33" s="19"/>
      <c r="H33" s="149" t="e">
        <f t="shared" si="2"/>
        <v>#DIV/0!</v>
      </c>
    </row>
    <row r="34" spans="1:8" ht="31.5" customHeight="1" hidden="1" thickBot="1">
      <c r="A34" s="31" t="s">
        <v>31</v>
      </c>
      <c r="B34" s="102" t="s">
        <v>32</v>
      </c>
      <c r="C34" s="122">
        <v>119.8</v>
      </c>
      <c r="D34" s="122">
        <v>64.4</v>
      </c>
      <c r="E34" s="18">
        <f t="shared" si="3"/>
        <v>53.75626043405677</v>
      </c>
      <c r="F34" s="83">
        <f t="shared" si="4"/>
        <v>-55.39999999999999</v>
      </c>
      <c r="G34" s="122">
        <v>64.4</v>
      </c>
      <c r="H34" s="149">
        <f t="shared" si="2"/>
        <v>100</v>
      </c>
    </row>
    <row r="35" spans="1:8" ht="31.5" customHeight="1" hidden="1">
      <c r="A35" s="31" t="s">
        <v>55</v>
      </c>
      <c r="B35" s="102" t="s">
        <v>50</v>
      </c>
      <c r="C35" s="123"/>
      <c r="D35" s="17"/>
      <c r="E35" s="18" t="e">
        <f t="shared" si="3"/>
        <v>#DIV/0!</v>
      </c>
      <c r="F35" s="83">
        <f t="shared" si="4"/>
        <v>0</v>
      </c>
      <c r="G35" s="17"/>
      <c r="H35" s="149" t="e">
        <f t="shared" si="2"/>
        <v>#DIV/0!</v>
      </c>
    </row>
    <row r="36" spans="1:8" ht="30.75" customHeight="1" hidden="1" thickBot="1">
      <c r="A36" s="31" t="s">
        <v>151</v>
      </c>
      <c r="B36" s="102" t="s">
        <v>152</v>
      </c>
      <c r="C36" s="123"/>
      <c r="D36" s="17"/>
      <c r="E36" s="18" t="e">
        <f t="shared" si="3"/>
        <v>#DIV/0!</v>
      </c>
      <c r="F36" s="83"/>
      <c r="G36" s="17"/>
      <c r="H36" s="149" t="e">
        <f t="shared" si="2"/>
        <v>#DIV/0!</v>
      </c>
    </row>
    <row r="37" spans="1:8" ht="16.5" customHeight="1" hidden="1" thickBot="1">
      <c r="A37" s="31" t="s">
        <v>44</v>
      </c>
      <c r="B37" s="102" t="s">
        <v>57</v>
      </c>
      <c r="C37" s="122"/>
      <c r="D37" s="19"/>
      <c r="E37" s="18" t="e">
        <f t="shared" si="3"/>
        <v>#DIV/0!</v>
      </c>
      <c r="F37" s="85">
        <f aca="true" t="shared" si="5" ref="F37:F57">D37-C37</f>
        <v>0</v>
      </c>
      <c r="G37" s="19"/>
      <c r="H37" s="149" t="e">
        <f t="shared" si="2"/>
        <v>#DIV/0!</v>
      </c>
    </row>
    <row r="38" spans="1:8" ht="30.75" customHeight="1" hidden="1" thickBot="1">
      <c r="A38" s="31" t="s">
        <v>56</v>
      </c>
      <c r="B38" s="102" t="s">
        <v>58</v>
      </c>
      <c r="C38" s="123">
        <v>44.7</v>
      </c>
      <c r="D38" s="19"/>
      <c r="E38" s="18">
        <f t="shared" si="3"/>
        <v>0</v>
      </c>
      <c r="F38" s="83">
        <f t="shared" si="5"/>
        <v>-44.7</v>
      </c>
      <c r="G38" s="19"/>
      <c r="H38" s="149" t="e">
        <f aca="true" t="shared" si="6" ref="H38:H69">D38/G38*100</f>
        <v>#DIV/0!</v>
      </c>
    </row>
    <row r="39" spans="1:8" ht="15" customHeight="1" hidden="1" thickBot="1">
      <c r="A39" s="31" t="s">
        <v>91</v>
      </c>
      <c r="B39" s="102" t="s">
        <v>70</v>
      </c>
      <c r="C39" s="122">
        <v>853.9</v>
      </c>
      <c r="D39" s="19">
        <v>229.9</v>
      </c>
      <c r="E39" s="18">
        <f t="shared" si="3"/>
        <v>26.923527345122384</v>
      </c>
      <c r="F39" s="83">
        <f t="shared" si="5"/>
        <v>-624</v>
      </c>
      <c r="G39" s="19">
        <v>229.9</v>
      </c>
      <c r="H39" s="149">
        <f t="shared" si="6"/>
        <v>100</v>
      </c>
    </row>
    <row r="40" spans="1:8" ht="96.75" customHeight="1" hidden="1" thickBot="1">
      <c r="A40" s="31" t="s">
        <v>132</v>
      </c>
      <c r="B40" s="102" t="s">
        <v>149</v>
      </c>
      <c r="C40" s="122"/>
      <c r="D40" s="19"/>
      <c r="E40" s="18" t="e">
        <f t="shared" si="3"/>
        <v>#DIV/0!</v>
      </c>
      <c r="F40" s="83">
        <f t="shared" si="5"/>
        <v>0</v>
      </c>
      <c r="G40" s="19"/>
      <c r="H40" s="149" t="e">
        <f t="shared" si="6"/>
        <v>#DIV/0!</v>
      </c>
    </row>
    <row r="41" spans="1:8" ht="32.25" customHeight="1" hidden="1" thickBot="1">
      <c r="A41" s="27" t="s">
        <v>102</v>
      </c>
      <c r="B41" s="105" t="s">
        <v>94</v>
      </c>
      <c r="C41" s="121">
        <f>SUM(C42:C44)</f>
        <v>4758.8</v>
      </c>
      <c r="D41" s="15">
        <f>SUM(D42:D44)</f>
        <v>3539.2</v>
      </c>
      <c r="E41" s="16">
        <f t="shared" si="3"/>
        <v>74.37169034210305</v>
      </c>
      <c r="F41" s="50">
        <f t="shared" si="5"/>
        <v>-1219.6000000000004</v>
      </c>
      <c r="G41" s="15">
        <f>SUM(G42:G44)</f>
        <v>3539.2</v>
      </c>
      <c r="H41" s="147">
        <f t="shared" si="6"/>
        <v>100</v>
      </c>
    </row>
    <row r="42" spans="1:8" ht="15" customHeight="1" hidden="1" thickBot="1">
      <c r="A42" s="31" t="s">
        <v>11</v>
      </c>
      <c r="B42" s="102" t="s">
        <v>10</v>
      </c>
      <c r="C42" s="122">
        <v>4266.6</v>
      </c>
      <c r="D42" s="17">
        <v>3284.7</v>
      </c>
      <c r="E42" s="18">
        <f t="shared" si="3"/>
        <v>76.9863591618619</v>
      </c>
      <c r="F42" s="83">
        <f t="shared" si="5"/>
        <v>-981.9000000000005</v>
      </c>
      <c r="G42" s="17">
        <v>3284.7</v>
      </c>
      <c r="H42" s="149">
        <f t="shared" si="6"/>
        <v>100</v>
      </c>
    </row>
    <row r="43" spans="1:8" ht="15.75" customHeight="1" hidden="1" thickBot="1">
      <c r="A43" s="32"/>
      <c r="B43" s="102" t="s">
        <v>12</v>
      </c>
      <c r="C43" s="122">
        <v>492.2</v>
      </c>
      <c r="D43" s="19">
        <v>254.5</v>
      </c>
      <c r="E43" s="18">
        <f t="shared" si="3"/>
        <v>51.7066233238521</v>
      </c>
      <c r="F43" s="83">
        <f t="shared" si="5"/>
        <v>-237.7</v>
      </c>
      <c r="G43" s="19">
        <v>254.5</v>
      </c>
      <c r="H43" s="149">
        <f t="shared" si="6"/>
        <v>100</v>
      </c>
    </row>
    <row r="44" spans="1:8" s="3" customFormat="1" ht="14.25" customHeight="1" hidden="1">
      <c r="A44" s="31" t="s">
        <v>11</v>
      </c>
      <c r="B44" s="102" t="s">
        <v>103</v>
      </c>
      <c r="C44" s="122"/>
      <c r="D44" s="19"/>
      <c r="E44" s="18" t="e">
        <f t="shared" si="3"/>
        <v>#DIV/0!</v>
      </c>
      <c r="F44" s="83">
        <f t="shared" si="5"/>
        <v>0</v>
      </c>
      <c r="G44" s="19"/>
      <c r="H44" s="147" t="e">
        <f t="shared" si="6"/>
        <v>#DIV/0!</v>
      </c>
    </row>
    <row r="45" spans="1:8" ht="15" customHeight="1" hidden="1" thickBot="1">
      <c r="A45" s="27" t="s">
        <v>14</v>
      </c>
      <c r="B45" s="101" t="s">
        <v>13</v>
      </c>
      <c r="C45" s="121">
        <f>C46+C47+C48</f>
        <v>180</v>
      </c>
      <c r="D45" s="15">
        <f>D46+D47+D48</f>
        <v>83.7</v>
      </c>
      <c r="E45" s="22">
        <f t="shared" si="3"/>
        <v>46.5</v>
      </c>
      <c r="F45" s="50">
        <f t="shared" si="5"/>
        <v>-96.3</v>
      </c>
      <c r="G45" s="15">
        <f>G46+G47+G48</f>
        <v>83.7</v>
      </c>
      <c r="H45" s="147">
        <f t="shared" si="6"/>
        <v>100</v>
      </c>
    </row>
    <row r="46" spans="1:8" ht="17.25" customHeight="1" hidden="1" thickBot="1">
      <c r="A46" s="33" t="s">
        <v>65</v>
      </c>
      <c r="B46" s="106" t="s">
        <v>86</v>
      </c>
      <c r="C46" s="125"/>
      <c r="D46" s="20"/>
      <c r="E46" s="18" t="e">
        <f t="shared" si="3"/>
        <v>#DIV/0!</v>
      </c>
      <c r="F46" s="53">
        <f t="shared" si="5"/>
        <v>0</v>
      </c>
      <c r="G46" s="20"/>
      <c r="H46" s="149" t="e">
        <f t="shared" si="6"/>
        <v>#DIV/0!</v>
      </c>
    </row>
    <row r="47" spans="1:8" s="3" customFormat="1" ht="20.25" customHeight="1" hidden="1" thickBot="1">
      <c r="A47" s="31" t="s">
        <v>66</v>
      </c>
      <c r="B47" s="102" t="s">
        <v>28</v>
      </c>
      <c r="C47" s="122">
        <v>180</v>
      </c>
      <c r="D47" s="19">
        <v>83.7</v>
      </c>
      <c r="E47" s="18">
        <f t="shared" si="3"/>
        <v>46.5</v>
      </c>
      <c r="F47" s="83">
        <f t="shared" si="5"/>
        <v>-96.3</v>
      </c>
      <c r="G47" s="19">
        <v>83.7</v>
      </c>
      <c r="H47" s="149">
        <f t="shared" si="6"/>
        <v>100</v>
      </c>
    </row>
    <row r="48" spans="1:8" s="3" customFormat="1" ht="15.75" customHeight="1" hidden="1">
      <c r="A48" s="31"/>
      <c r="B48" s="102" t="s">
        <v>15</v>
      </c>
      <c r="C48" s="123"/>
      <c r="D48" s="17"/>
      <c r="E48" s="21">
        <f>ROUND(IF(D48=0,0,D48/C48),3)</f>
        <v>0</v>
      </c>
      <c r="F48" s="83">
        <f t="shared" si="5"/>
        <v>0</v>
      </c>
      <c r="G48" s="17"/>
      <c r="H48" s="147" t="e">
        <f t="shared" si="6"/>
        <v>#DIV/0!</v>
      </c>
    </row>
    <row r="49" spans="1:8" s="3" customFormat="1" ht="14.25" customHeight="1" hidden="1" thickBot="1">
      <c r="A49" s="27" t="s">
        <v>17</v>
      </c>
      <c r="B49" s="101" t="s">
        <v>16</v>
      </c>
      <c r="C49" s="121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47">
        <f t="shared" si="6"/>
        <v>100</v>
      </c>
    </row>
    <row r="50" spans="1:8" ht="49.5" customHeight="1" hidden="1" thickBot="1">
      <c r="A50" s="31"/>
      <c r="B50" s="102" t="s">
        <v>95</v>
      </c>
      <c r="C50" s="122">
        <f>C49-C51</f>
        <v>3768.2999999999997</v>
      </c>
      <c r="D50" s="122">
        <f>D49-D51</f>
        <v>2283.6</v>
      </c>
      <c r="E50" s="18">
        <f t="shared" si="7"/>
        <v>60.600270679086066</v>
      </c>
      <c r="F50" s="83">
        <f t="shared" si="5"/>
        <v>-1484.6999999999998</v>
      </c>
      <c r="G50" s="122">
        <f>G49-G51</f>
        <v>2283.6</v>
      </c>
      <c r="H50" s="149">
        <f t="shared" si="6"/>
        <v>100</v>
      </c>
    </row>
    <row r="51" spans="1:8" s="3" customFormat="1" ht="30.75" customHeight="1" hidden="1" thickBot="1">
      <c r="A51" s="31"/>
      <c r="B51" s="102" t="s">
        <v>96</v>
      </c>
      <c r="C51" s="126">
        <v>646.4</v>
      </c>
      <c r="D51" s="86">
        <v>470.3</v>
      </c>
      <c r="E51" s="18">
        <f t="shared" si="7"/>
        <v>72.75680693069307</v>
      </c>
      <c r="F51" s="83">
        <f t="shared" si="5"/>
        <v>-176.09999999999997</v>
      </c>
      <c r="G51" s="86">
        <v>470.3</v>
      </c>
      <c r="H51" s="149">
        <f t="shared" si="6"/>
        <v>100</v>
      </c>
    </row>
    <row r="52" spans="1:8" s="3" customFormat="1" ht="57.75" customHeight="1" hidden="1">
      <c r="A52" s="34" t="s">
        <v>46</v>
      </c>
      <c r="B52" s="107" t="s">
        <v>47</v>
      </c>
      <c r="C52" s="127"/>
      <c r="D52" s="87"/>
      <c r="E52" s="22" t="e">
        <f t="shared" si="7"/>
        <v>#DIV/0!</v>
      </c>
      <c r="F52" s="88">
        <f t="shared" si="5"/>
        <v>0</v>
      </c>
      <c r="G52" s="87"/>
      <c r="H52" s="147" t="e">
        <f t="shared" si="6"/>
        <v>#DIV/0!</v>
      </c>
    </row>
    <row r="53" spans="1:8" s="10" customFormat="1" ht="20.25" customHeight="1" hidden="1" thickBot="1">
      <c r="A53" s="27" t="s">
        <v>48</v>
      </c>
      <c r="B53" s="101" t="s">
        <v>71</v>
      </c>
      <c r="C53" s="121"/>
      <c r="D53" s="15"/>
      <c r="E53" s="16" t="e">
        <f t="shared" si="7"/>
        <v>#DIV/0!</v>
      </c>
      <c r="F53" s="50">
        <f t="shared" si="5"/>
        <v>0</v>
      </c>
      <c r="G53" s="15"/>
      <c r="H53" s="147" t="e">
        <f t="shared" si="6"/>
        <v>#DIV/0!</v>
      </c>
    </row>
    <row r="54" spans="1:8" ht="23.25" customHeight="1" hidden="1" thickBot="1">
      <c r="A54" s="27" t="s">
        <v>18</v>
      </c>
      <c r="B54" s="108" t="s">
        <v>122</v>
      </c>
      <c r="C54" s="121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47">
        <f t="shared" si="6"/>
        <v>100</v>
      </c>
    </row>
    <row r="55" spans="1:8" s="3" customFormat="1" ht="32.25" customHeight="1" hidden="1" thickBot="1">
      <c r="A55" s="31" t="s">
        <v>23</v>
      </c>
      <c r="B55" s="102" t="s">
        <v>100</v>
      </c>
      <c r="C55" s="122">
        <v>231.4</v>
      </c>
      <c r="D55" s="19">
        <v>36.5</v>
      </c>
      <c r="E55" s="18">
        <f t="shared" si="7"/>
        <v>15.773552290406222</v>
      </c>
      <c r="F55" s="83">
        <f t="shared" si="5"/>
        <v>-194.9</v>
      </c>
      <c r="G55" s="19">
        <v>36.5</v>
      </c>
      <c r="H55" s="149">
        <f t="shared" si="6"/>
        <v>100</v>
      </c>
    </row>
    <row r="56" spans="1:8" s="3" customFormat="1" ht="36" customHeight="1" hidden="1" thickBot="1">
      <c r="A56" s="31" t="s">
        <v>120</v>
      </c>
      <c r="B56" s="102" t="s">
        <v>121</v>
      </c>
      <c r="C56" s="122">
        <v>62.5</v>
      </c>
      <c r="D56" s="19">
        <v>30.8</v>
      </c>
      <c r="E56" s="18">
        <f t="shared" si="7"/>
        <v>49.28</v>
      </c>
      <c r="F56" s="83">
        <f t="shared" si="5"/>
        <v>-31.7</v>
      </c>
      <c r="G56" s="19">
        <v>30.8</v>
      </c>
      <c r="H56" s="149">
        <f t="shared" si="6"/>
        <v>100</v>
      </c>
    </row>
    <row r="57" spans="1:8" s="3" customFormat="1" ht="30.75" customHeight="1" hidden="1" thickBot="1">
      <c r="A57" s="31" t="s">
        <v>24</v>
      </c>
      <c r="B57" s="75" t="s">
        <v>59</v>
      </c>
      <c r="C57" s="122">
        <v>1881</v>
      </c>
      <c r="D57" s="19">
        <v>1163.8</v>
      </c>
      <c r="E57" s="18">
        <f t="shared" si="7"/>
        <v>61.87134502923976</v>
      </c>
      <c r="F57" s="83">
        <f t="shared" si="5"/>
        <v>-717.2</v>
      </c>
      <c r="G57" s="19">
        <v>1163.8</v>
      </c>
      <c r="H57" s="149">
        <f t="shared" si="6"/>
        <v>100</v>
      </c>
    </row>
    <row r="58" spans="1:8" s="3" customFormat="1" ht="29.25" customHeight="1" hidden="1" thickBot="1">
      <c r="A58" s="31" t="s">
        <v>26</v>
      </c>
      <c r="B58" s="75" t="s">
        <v>150</v>
      </c>
      <c r="C58" s="122"/>
      <c r="D58" s="19"/>
      <c r="E58" s="18"/>
      <c r="F58" s="83"/>
      <c r="G58" s="19"/>
      <c r="H58" s="149" t="e">
        <f t="shared" si="6"/>
        <v>#DIV/0!</v>
      </c>
    </row>
    <row r="59" spans="1:8" s="3" customFormat="1" ht="31.5" customHeight="1" hidden="1" thickBot="1">
      <c r="A59" s="31" t="s">
        <v>45</v>
      </c>
      <c r="B59" s="76" t="s">
        <v>141</v>
      </c>
      <c r="C59" s="122"/>
      <c r="D59" s="19"/>
      <c r="E59" s="156" t="e">
        <f>D59/C59*100</f>
        <v>#DIV/0!</v>
      </c>
      <c r="F59" s="83">
        <f>D59-C59</f>
        <v>0</v>
      </c>
      <c r="G59" s="19"/>
      <c r="H59" s="149" t="e">
        <f t="shared" si="6"/>
        <v>#DIV/0!</v>
      </c>
    </row>
    <row r="60" spans="1:8" s="3" customFormat="1" ht="2.25" customHeight="1" hidden="1" thickBot="1">
      <c r="A60" s="71" t="s">
        <v>142</v>
      </c>
      <c r="B60" s="109" t="s">
        <v>143</v>
      </c>
      <c r="C60" s="128"/>
      <c r="D60" s="70"/>
      <c r="E60" s="22"/>
      <c r="F60" s="89"/>
      <c r="G60" s="70"/>
      <c r="H60" s="147" t="e">
        <f t="shared" si="6"/>
        <v>#DIV/0!</v>
      </c>
    </row>
    <row r="61" spans="1:8" s="3" customFormat="1" ht="65.25" customHeight="1" hidden="1" thickBot="1">
      <c r="A61" s="60" t="s">
        <v>137</v>
      </c>
      <c r="B61" s="110" t="s">
        <v>138</v>
      </c>
      <c r="C61" s="129"/>
      <c r="D61" s="61"/>
      <c r="E61" s="62" t="e">
        <f aca="true" t="shared" si="8" ref="E61:E72">D61/C61*100</f>
        <v>#DIV/0!</v>
      </c>
      <c r="F61" s="90">
        <f aca="true" t="shared" si="9" ref="F61:F72">D61-C61</f>
        <v>0</v>
      </c>
      <c r="G61" s="61"/>
      <c r="H61" s="147" t="e">
        <f t="shared" si="6"/>
        <v>#DIV/0!</v>
      </c>
    </row>
    <row r="62" spans="1:8" s="3" customFormat="1" ht="15.75" customHeight="1" hidden="1" thickBot="1">
      <c r="A62" s="27" t="s">
        <v>61</v>
      </c>
      <c r="B62" s="101" t="s">
        <v>80</v>
      </c>
      <c r="C62" s="121">
        <v>381.5</v>
      </c>
      <c r="D62" s="63"/>
      <c r="E62" s="16">
        <f t="shared" si="8"/>
        <v>0</v>
      </c>
      <c r="F62" s="16">
        <f t="shared" si="9"/>
        <v>-381.5</v>
      </c>
      <c r="G62" s="63"/>
      <c r="H62" s="147" t="e">
        <f t="shared" si="6"/>
        <v>#DIV/0!</v>
      </c>
    </row>
    <row r="63" spans="1:14" s="9" customFormat="1" ht="17.25" customHeight="1" hidden="1" thickBot="1">
      <c r="A63" s="27" t="s">
        <v>30</v>
      </c>
      <c r="B63" s="108" t="s">
        <v>29</v>
      </c>
      <c r="C63" s="121">
        <v>342.3</v>
      </c>
      <c r="D63" s="15">
        <v>170</v>
      </c>
      <c r="E63" s="16">
        <f t="shared" si="8"/>
        <v>49.66403739409874</v>
      </c>
      <c r="F63" s="50">
        <f t="shared" si="9"/>
        <v>-172.3</v>
      </c>
      <c r="G63" s="15">
        <v>170</v>
      </c>
      <c r="H63" s="147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7" t="s">
        <v>42</v>
      </c>
      <c r="B64" s="101" t="s">
        <v>72</v>
      </c>
      <c r="C64" s="121"/>
      <c r="D64" s="91"/>
      <c r="E64" s="16" t="e">
        <f t="shared" si="8"/>
        <v>#DIV/0!</v>
      </c>
      <c r="F64" s="50">
        <f t="shared" si="9"/>
        <v>0</v>
      </c>
      <c r="G64" s="91"/>
      <c r="H64" s="147" t="e">
        <f t="shared" si="6"/>
        <v>#DIV/0!</v>
      </c>
    </row>
    <row r="65" spans="1:8" s="3" customFormat="1" ht="19.5" customHeight="1" hidden="1" thickBot="1">
      <c r="A65" s="27" t="s">
        <v>33</v>
      </c>
      <c r="B65" s="101" t="s">
        <v>73</v>
      </c>
      <c r="C65" s="121">
        <v>244.4</v>
      </c>
      <c r="D65" s="15">
        <v>240.6</v>
      </c>
      <c r="E65" s="16">
        <f t="shared" si="8"/>
        <v>98.44517184942715</v>
      </c>
      <c r="F65" s="50">
        <f t="shared" si="9"/>
        <v>-3.8000000000000114</v>
      </c>
      <c r="G65" s="15">
        <v>240.6</v>
      </c>
      <c r="H65" s="147">
        <f t="shared" si="6"/>
        <v>100</v>
      </c>
    </row>
    <row r="66" spans="1:8" s="3" customFormat="1" ht="14.25" customHeight="1" hidden="1">
      <c r="A66" s="27"/>
      <c r="B66" s="111" t="s">
        <v>41</v>
      </c>
      <c r="C66" s="121"/>
      <c r="D66" s="15"/>
      <c r="E66" s="16" t="e">
        <f t="shared" si="8"/>
        <v>#DIV/0!</v>
      </c>
      <c r="F66" s="50">
        <f t="shared" si="9"/>
        <v>0</v>
      </c>
      <c r="G66" s="15"/>
      <c r="H66" s="147" t="e">
        <f t="shared" si="6"/>
        <v>#DIV/0!</v>
      </c>
    </row>
    <row r="67" spans="1:8" s="3" customFormat="1" ht="16.5" customHeight="1" hidden="1" thickBot="1">
      <c r="A67" s="27" t="s">
        <v>49</v>
      </c>
      <c r="B67" s="100" t="s">
        <v>74</v>
      </c>
      <c r="C67" s="121">
        <v>23.4</v>
      </c>
      <c r="D67" s="15">
        <v>14.6</v>
      </c>
      <c r="E67" s="16">
        <f t="shared" si="8"/>
        <v>62.39316239316239</v>
      </c>
      <c r="F67" s="50">
        <f t="shared" si="9"/>
        <v>-8.799999999999999</v>
      </c>
      <c r="G67" s="15">
        <v>14.6</v>
      </c>
      <c r="H67" s="147">
        <f t="shared" si="6"/>
        <v>100</v>
      </c>
    </row>
    <row r="68" spans="1:8" ht="47.25" customHeight="1" hidden="1">
      <c r="A68" s="41" t="s">
        <v>34</v>
      </c>
      <c r="B68" s="112" t="s">
        <v>75</v>
      </c>
      <c r="C68" s="130"/>
      <c r="D68" s="15"/>
      <c r="E68" s="16" t="e">
        <f t="shared" si="8"/>
        <v>#DIV/0!</v>
      </c>
      <c r="F68" s="50">
        <f t="shared" si="9"/>
        <v>0</v>
      </c>
      <c r="G68" s="15"/>
      <c r="H68" s="147" t="e">
        <f t="shared" si="6"/>
        <v>#DIV/0!</v>
      </c>
    </row>
    <row r="69" spans="1:8" ht="47.25" customHeight="1" hidden="1">
      <c r="A69" s="51" t="s">
        <v>123</v>
      </c>
      <c r="B69" s="113" t="s">
        <v>124</v>
      </c>
      <c r="C69" s="121"/>
      <c r="D69" s="15"/>
      <c r="E69" s="16" t="e">
        <f t="shared" si="8"/>
        <v>#DIV/0!</v>
      </c>
      <c r="F69" s="50">
        <f t="shared" si="9"/>
        <v>0</v>
      </c>
      <c r="G69" s="15"/>
      <c r="H69" s="147" t="e">
        <f t="shared" si="6"/>
        <v>#DIV/0!</v>
      </c>
    </row>
    <row r="70" spans="1:8" ht="48" customHeight="1" hidden="1" thickBot="1">
      <c r="A70" s="51" t="s">
        <v>42</v>
      </c>
      <c r="B70" s="101" t="s">
        <v>72</v>
      </c>
      <c r="C70" s="131"/>
      <c r="D70" s="15"/>
      <c r="E70" s="16" t="e">
        <f t="shared" si="8"/>
        <v>#DIV/0!</v>
      </c>
      <c r="F70" s="50">
        <f t="shared" si="9"/>
        <v>0</v>
      </c>
      <c r="G70" s="15"/>
      <c r="H70" s="147" t="e">
        <f>D70/G70*100</f>
        <v>#DIV/0!</v>
      </c>
    </row>
    <row r="71" spans="1:9" ht="30" customHeight="1" hidden="1" thickBot="1">
      <c r="A71" s="65" t="s">
        <v>79</v>
      </c>
      <c r="B71" s="114" t="s">
        <v>76</v>
      </c>
      <c r="C71" s="80">
        <f>C70+C67+C65+C63+C62+C61+C54+C53+C49+C45+C41+C32+C11+C7+C6+C4</f>
        <v>127761.20000000001</v>
      </c>
      <c r="D71" s="92">
        <f>D70+D67+D65+D63+D62+D61+D54+D53+D49+D45+D41+D32+D11+D7+D6+D4</f>
        <v>106869.00000000001</v>
      </c>
      <c r="E71" s="93">
        <f t="shared" si="8"/>
        <v>83.64746104451118</v>
      </c>
      <c r="F71" s="94">
        <f t="shared" si="9"/>
        <v>-20892.199999999997</v>
      </c>
      <c r="G71" s="92">
        <f>G70+G67+G65+G63+G62+G61+G54+G53+G49+G45+G41+G32+G11+G7+G6+G4</f>
        <v>106869.00000000001</v>
      </c>
      <c r="H71" s="150">
        <f>D71/G71*100</f>
        <v>100</v>
      </c>
      <c r="I71" s="52"/>
    </row>
    <row r="72" spans="1:8" ht="0.75" customHeight="1" thickBot="1">
      <c r="A72" s="66" t="s">
        <v>51</v>
      </c>
      <c r="B72" s="232" t="s">
        <v>110</v>
      </c>
      <c r="C72" s="132"/>
      <c r="D72" s="67"/>
      <c r="E72" s="53" t="e">
        <f t="shared" si="8"/>
        <v>#DIV/0!</v>
      </c>
      <c r="F72" s="56">
        <f t="shared" si="9"/>
        <v>0</v>
      </c>
      <c r="G72" s="67"/>
      <c r="H72" s="148" t="e">
        <f>D72/G72*100</f>
        <v>#DIV/0!</v>
      </c>
    </row>
    <row r="73" spans="1:8" s="5" customFormat="1" ht="16.5" customHeight="1" thickBot="1">
      <c r="A73" s="79" t="s">
        <v>88</v>
      </c>
      <c r="B73" s="233"/>
      <c r="C73" s="215"/>
      <c r="D73" s="82"/>
      <c r="E73" s="82"/>
      <c r="F73" s="82"/>
      <c r="G73" s="82"/>
      <c r="H73" s="148"/>
    </row>
    <row r="74" spans="1:8" ht="99" customHeight="1" hidden="1" thickBot="1">
      <c r="A74" s="196" t="s">
        <v>83</v>
      </c>
      <c r="B74" s="234" t="s">
        <v>60</v>
      </c>
      <c r="C74" s="216" t="s">
        <v>161</v>
      </c>
      <c r="D74" s="81" t="s">
        <v>159</v>
      </c>
      <c r="E74" s="81" t="s">
        <v>112</v>
      </c>
      <c r="F74" s="81" t="s">
        <v>2</v>
      </c>
      <c r="G74" s="81" t="s">
        <v>159</v>
      </c>
      <c r="H74" s="141" t="s">
        <v>160</v>
      </c>
    </row>
    <row r="75" spans="1:8" s="6" customFormat="1" ht="29.25" customHeight="1" thickBot="1">
      <c r="A75" s="197"/>
      <c r="B75" s="235" t="s">
        <v>87</v>
      </c>
      <c r="C75" s="174">
        <v>33526.108</v>
      </c>
      <c r="D75" s="181">
        <v>31571.144</v>
      </c>
      <c r="E75" s="16">
        <f>D75/C75*100</f>
        <v>94.16883104952116</v>
      </c>
      <c r="F75" s="16">
        <f aca="true" t="shared" si="10" ref="F75:F86">D75-C75</f>
        <v>-1954.964</v>
      </c>
      <c r="G75" s="181">
        <v>70738.831</v>
      </c>
      <c r="H75" s="147">
        <f aca="true" t="shared" si="11" ref="H75:H118">D75/G75*100</f>
        <v>44.6305707257164</v>
      </c>
    </row>
    <row r="76" spans="1:8" s="6" customFormat="1" ht="19.5" customHeight="1" hidden="1" thickBot="1">
      <c r="A76" s="198"/>
      <c r="B76" s="236" t="s">
        <v>293</v>
      </c>
      <c r="C76" s="217">
        <f>SUM(C77:C79)</f>
        <v>0</v>
      </c>
      <c r="D76" s="47"/>
      <c r="E76" s="53" t="e">
        <f aca="true" t="shared" si="12" ref="E76:E82">D76/C76*100</f>
        <v>#DIV/0!</v>
      </c>
      <c r="F76" s="53">
        <f t="shared" si="10"/>
        <v>0</v>
      </c>
      <c r="G76" s="47"/>
      <c r="H76" s="148" t="e">
        <f t="shared" si="11"/>
        <v>#DIV/0!</v>
      </c>
    </row>
    <row r="77" spans="1:8" s="6" customFormat="1" ht="19.5" customHeight="1" hidden="1" thickBot="1">
      <c r="A77" s="199">
        <v>3250</v>
      </c>
      <c r="B77" s="275" t="s">
        <v>292</v>
      </c>
      <c r="C77" s="174"/>
      <c r="D77" s="181"/>
      <c r="E77" s="16" t="e">
        <f t="shared" si="12"/>
        <v>#DIV/0!</v>
      </c>
      <c r="F77" s="16">
        <f t="shared" si="10"/>
        <v>0</v>
      </c>
      <c r="G77" s="181"/>
      <c r="H77" s="147" t="e">
        <f t="shared" si="11"/>
        <v>#DIV/0!</v>
      </c>
    </row>
    <row r="78" spans="1:8" s="6" customFormat="1" ht="19.5" customHeight="1" hidden="1" thickBot="1">
      <c r="A78" s="199">
        <v>100602</v>
      </c>
      <c r="B78" s="237" t="s">
        <v>165</v>
      </c>
      <c r="C78" s="174"/>
      <c r="D78" s="181"/>
      <c r="E78" s="16" t="e">
        <f t="shared" si="12"/>
        <v>#DIV/0!</v>
      </c>
      <c r="F78" s="16">
        <f t="shared" si="10"/>
        <v>0</v>
      </c>
      <c r="G78" s="181"/>
      <c r="H78" s="147" t="e">
        <f t="shared" si="11"/>
        <v>#DIV/0!</v>
      </c>
    </row>
    <row r="79" spans="1:8" s="6" customFormat="1" ht="19.5" customHeight="1" hidden="1" thickBot="1">
      <c r="A79" s="200">
        <v>250380</v>
      </c>
      <c r="B79" s="237" t="s">
        <v>168</v>
      </c>
      <c r="C79" s="174"/>
      <c r="D79" s="160"/>
      <c r="E79" s="16" t="e">
        <f t="shared" si="12"/>
        <v>#DIV/0!</v>
      </c>
      <c r="F79" s="50">
        <f t="shared" si="10"/>
        <v>0</v>
      </c>
      <c r="G79" s="160"/>
      <c r="H79" s="147" t="e">
        <f t="shared" si="11"/>
        <v>#DIV/0!</v>
      </c>
    </row>
    <row r="80" spans="1:8" s="6" customFormat="1" ht="28.5" customHeight="1" thickBot="1">
      <c r="A80" s="201"/>
      <c r="B80" s="238" t="s">
        <v>147</v>
      </c>
      <c r="C80" s="218">
        <f>C81+C82+C89+C98+C107+C114+C117+C120+C124+C130+C139+C92+C128+C126</f>
        <v>164563.77599999995</v>
      </c>
      <c r="D80" s="218">
        <f>D81+D82+D89+D92+D98+D107+D114+D117+D120+D124+D126+D128+D130+D139</f>
        <v>135230.06599999996</v>
      </c>
      <c r="E80" s="16">
        <f t="shared" si="12"/>
        <v>82.17486817998147</v>
      </c>
      <c r="F80" s="16">
        <f t="shared" si="10"/>
        <v>-29333.709999999992</v>
      </c>
      <c r="G80" s="161">
        <f>G81+G82+G89+G92+G98+G107+G114+G117+G120+G124+G126+G128+G130+G139</f>
        <v>94457.108</v>
      </c>
      <c r="H80" s="147">
        <f t="shared" si="11"/>
        <v>143.1655794500928</v>
      </c>
    </row>
    <row r="81" spans="1:8" s="6" customFormat="1" ht="33.75" customHeight="1" thickBot="1">
      <c r="A81" s="202" t="s">
        <v>177</v>
      </c>
      <c r="B81" s="239" t="s">
        <v>180</v>
      </c>
      <c r="C81" s="174">
        <v>1320.841</v>
      </c>
      <c r="D81" s="162">
        <v>949.267</v>
      </c>
      <c r="E81" s="16">
        <f t="shared" si="12"/>
        <v>71.86837779869039</v>
      </c>
      <c r="F81" s="16">
        <f t="shared" si="10"/>
        <v>-371.57399999999984</v>
      </c>
      <c r="G81" s="162">
        <v>1732.802</v>
      </c>
      <c r="H81" s="147">
        <f t="shared" si="11"/>
        <v>54.78219669644888</v>
      </c>
    </row>
    <row r="82" spans="1:8" s="6" customFormat="1" ht="19.5" customHeight="1" thickBot="1">
      <c r="A82" s="203" t="s">
        <v>178</v>
      </c>
      <c r="B82" s="240" t="s">
        <v>133</v>
      </c>
      <c r="C82" s="174">
        <f>SUM(C83:C88)</f>
        <v>24518.922</v>
      </c>
      <c r="D82" s="159">
        <f>SUM(D83:D88)</f>
        <v>19646.347999999998</v>
      </c>
      <c r="E82" s="16">
        <f t="shared" si="12"/>
        <v>80.12729107747886</v>
      </c>
      <c r="F82" s="16">
        <f t="shared" si="10"/>
        <v>-4872.5740000000005</v>
      </c>
      <c r="G82" s="159">
        <f>SUM(G83:G88)</f>
        <v>12632.612000000001</v>
      </c>
      <c r="H82" s="147">
        <f t="shared" si="11"/>
        <v>155.52086931823757</v>
      </c>
    </row>
    <row r="83" spans="1:8" s="6" customFormat="1" ht="21" customHeight="1" thickBot="1">
      <c r="A83" s="204" t="s">
        <v>241</v>
      </c>
      <c r="B83" s="241" t="s">
        <v>242</v>
      </c>
      <c r="C83" s="219">
        <v>6001.272</v>
      </c>
      <c r="D83" s="138">
        <v>4432.191</v>
      </c>
      <c r="E83" s="95">
        <f aca="true" t="shared" si="13" ref="E83:E111">D83/C83*100</f>
        <v>73.85419291110284</v>
      </c>
      <c r="F83" s="95">
        <f t="shared" si="10"/>
        <v>-1569.0810000000001</v>
      </c>
      <c r="G83" s="138">
        <v>2898.779</v>
      </c>
      <c r="H83" s="149">
        <f t="shared" si="11"/>
        <v>152.89854797485424</v>
      </c>
    </row>
    <row r="84" spans="1:8" s="6" customFormat="1" ht="63.75" customHeight="1" thickBot="1">
      <c r="A84" s="204" t="s">
        <v>243</v>
      </c>
      <c r="B84" s="242" t="s">
        <v>244</v>
      </c>
      <c r="C84" s="219">
        <v>15897.936</v>
      </c>
      <c r="D84" s="138">
        <v>12738.252</v>
      </c>
      <c r="E84" s="18">
        <f t="shared" si="13"/>
        <v>80.12519361003844</v>
      </c>
      <c r="F84" s="18">
        <f t="shared" si="10"/>
        <v>-3159.6839999999993</v>
      </c>
      <c r="G84" s="138">
        <v>8981.102</v>
      </c>
      <c r="H84" s="149">
        <f t="shared" si="11"/>
        <v>141.83395311622112</v>
      </c>
    </row>
    <row r="85" spans="1:8" s="6" customFormat="1" ht="35.25" customHeight="1" thickBot="1">
      <c r="A85" s="204" t="s">
        <v>245</v>
      </c>
      <c r="B85" s="242" t="s">
        <v>246</v>
      </c>
      <c r="C85" s="219">
        <v>2619.714</v>
      </c>
      <c r="D85" s="138">
        <v>2475.905</v>
      </c>
      <c r="E85" s="18">
        <f t="shared" si="13"/>
        <v>94.51050763556633</v>
      </c>
      <c r="F85" s="18">
        <f t="shared" si="10"/>
        <v>-143.80899999999974</v>
      </c>
      <c r="G85" s="138">
        <v>398.728</v>
      </c>
      <c r="H85" s="149">
        <f t="shared" si="11"/>
        <v>620.950873778616</v>
      </c>
    </row>
    <row r="86" spans="1:8" s="6" customFormat="1" ht="35.25" customHeight="1" thickBot="1">
      <c r="A86" s="204" t="s">
        <v>304</v>
      </c>
      <c r="B86" s="242" t="s">
        <v>303</v>
      </c>
      <c r="C86" s="219"/>
      <c r="D86" s="138"/>
      <c r="E86" s="302" t="e">
        <f t="shared" si="13"/>
        <v>#DIV/0!</v>
      </c>
      <c r="F86" s="18">
        <f t="shared" si="10"/>
        <v>0</v>
      </c>
      <c r="G86" s="138">
        <v>53.503</v>
      </c>
      <c r="H86" s="149">
        <f t="shared" si="11"/>
        <v>0</v>
      </c>
    </row>
    <row r="87" spans="1:8" s="6" customFormat="1" ht="35.25" customHeight="1" thickBot="1">
      <c r="A87" s="204" t="s">
        <v>306</v>
      </c>
      <c r="B87" s="242" t="s">
        <v>305</v>
      </c>
      <c r="C87" s="219"/>
      <c r="D87" s="59"/>
      <c r="E87" s="302" t="e">
        <f t="shared" si="13"/>
        <v>#DIV/0!</v>
      </c>
      <c r="F87" s="18">
        <f>D87-C87</f>
        <v>0</v>
      </c>
      <c r="G87" s="59">
        <v>53.832</v>
      </c>
      <c r="H87" s="148">
        <f t="shared" si="11"/>
        <v>0</v>
      </c>
    </row>
    <row r="88" spans="1:8" s="6" customFormat="1" ht="31.5" customHeight="1" thickBot="1">
      <c r="A88" s="204" t="s">
        <v>298</v>
      </c>
      <c r="B88" s="242" t="s">
        <v>297</v>
      </c>
      <c r="C88" s="220"/>
      <c r="D88" s="59"/>
      <c r="E88" s="302" t="e">
        <f t="shared" si="13"/>
        <v>#DIV/0!</v>
      </c>
      <c r="F88" s="18">
        <f>D88-C88</f>
        <v>0</v>
      </c>
      <c r="G88" s="59">
        <v>246.668</v>
      </c>
      <c r="H88" s="148">
        <f t="shared" si="11"/>
        <v>0</v>
      </c>
    </row>
    <row r="89" spans="1:8" s="6" customFormat="1" ht="19.5" customHeight="1" thickBot="1">
      <c r="A89" s="201" t="s">
        <v>179</v>
      </c>
      <c r="B89" s="243" t="s">
        <v>167</v>
      </c>
      <c r="C89" s="175">
        <f>SUM(C90:C91)</f>
        <v>48964.591</v>
      </c>
      <c r="D89" s="164">
        <f>SUM(D90:D91)</f>
        <v>47250.449</v>
      </c>
      <c r="E89" s="163">
        <f t="shared" si="13"/>
        <v>96.49922124336749</v>
      </c>
      <c r="F89" s="163">
        <f>D89-C89</f>
        <v>-1714.1419999999998</v>
      </c>
      <c r="G89" s="164">
        <f>SUM(G90:G91)</f>
        <v>26816.639</v>
      </c>
      <c r="H89" s="147">
        <f t="shared" si="11"/>
        <v>176.19825139160804</v>
      </c>
    </row>
    <row r="90" spans="1:8" s="6" customFormat="1" ht="17.25" customHeight="1" thickBot="1">
      <c r="A90" s="205" t="s">
        <v>247</v>
      </c>
      <c r="B90" s="244" t="s">
        <v>249</v>
      </c>
      <c r="C90" s="221">
        <v>41517.041</v>
      </c>
      <c r="D90" s="140">
        <v>40488.854</v>
      </c>
      <c r="E90" s="179">
        <f t="shared" si="13"/>
        <v>97.52345789768592</v>
      </c>
      <c r="F90" s="179">
        <f aca="true" t="shared" si="14" ref="F90:F99">D90-C90</f>
        <v>-1028.186999999998</v>
      </c>
      <c r="G90" s="140">
        <v>26747.082</v>
      </c>
      <c r="H90" s="155">
        <f t="shared" si="11"/>
        <v>151.3767146636781</v>
      </c>
    </row>
    <row r="91" spans="1:8" s="6" customFormat="1" ht="29.25" customHeight="1" thickBot="1">
      <c r="A91" s="206" t="s">
        <v>248</v>
      </c>
      <c r="B91" s="245" t="s">
        <v>166</v>
      </c>
      <c r="C91" s="222">
        <v>7447.55</v>
      </c>
      <c r="D91" s="140">
        <v>6761.595</v>
      </c>
      <c r="E91" s="179">
        <f t="shared" si="13"/>
        <v>90.78952138622769</v>
      </c>
      <c r="F91" s="179">
        <f t="shared" si="14"/>
        <v>-685.9549999999999</v>
      </c>
      <c r="G91" s="140">
        <v>69.557</v>
      </c>
      <c r="H91" s="155">
        <f t="shared" si="11"/>
        <v>9720.941098667281</v>
      </c>
    </row>
    <row r="92" spans="1:8" s="6" customFormat="1" ht="28.5" customHeight="1" thickBot="1">
      <c r="A92" s="207" t="s">
        <v>182</v>
      </c>
      <c r="B92" s="243" t="s">
        <v>136</v>
      </c>
      <c r="C92" s="223">
        <f>SUM(C93:C97)</f>
        <v>1173.197</v>
      </c>
      <c r="D92" s="175">
        <f>SUM(D93:D97)</f>
        <v>973.8259999999999</v>
      </c>
      <c r="E92" s="163">
        <f t="shared" si="13"/>
        <v>83.00617884293942</v>
      </c>
      <c r="F92" s="163">
        <f t="shared" si="14"/>
        <v>-199.37099999999998</v>
      </c>
      <c r="G92" s="175">
        <f>SUM(G93:G97)</f>
        <v>100.859</v>
      </c>
      <c r="H92" s="147">
        <f t="shared" si="11"/>
        <v>965.5320794376306</v>
      </c>
    </row>
    <row r="93" spans="1:8" s="6" customFormat="1" ht="66" customHeight="1" thickBot="1">
      <c r="A93" s="208" t="s">
        <v>291</v>
      </c>
      <c r="B93" s="246" t="s">
        <v>250</v>
      </c>
      <c r="C93" s="224">
        <v>107.6</v>
      </c>
      <c r="D93" s="72"/>
      <c r="E93" s="95">
        <f t="shared" si="13"/>
        <v>0</v>
      </c>
      <c r="F93" s="95">
        <f t="shared" si="14"/>
        <v>-107.6</v>
      </c>
      <c r="G93" s="72"/>
      <c r="H93" s="149" t="e">
        <f t="shared" si="11"/>
        <v>#DIV/0!</v>
      </c>
    </row>
    <row r="94" spans="1:8" s="6" customFormat="1" ht="66" customHeight="1" thickBot="1">
      <c r="A94" s="209" t="s">
        <v>194</v>
      </c>
      <c r="B94" s="244" t="s">
        <v>250</v>
      </c>
      <c r="C94" s="224">
        <v>270.46</v>
      </c>
      <c r="D94" s="72">
        <v>178.689</v>
      </c>
      <c r="E94" s="95">
        <f t="shared" si="13"/>
        <v>66.06854987798566</v>
      </c>
      <c r="F94" s="95">
        <f t="shared" si="14"/>
        <v>-91.77099999999999</v>
      </c>
      <c r="G94" s="72">
        <v>28.95</v>
      </c>
      <c r="H94" s="149">
        <f t="shared" si="11"/>
        <v>617.2331606217616</v>
      </c>
    </row>
    <row r="95" spans="1:8" s="6" customFormat="1" ht="35.25" customHeight="1" thickBot="1">
      <c r="A95" s="281" t="s">
        <v>196</v>
      </c>
      <c r="B95" s="284" t="s">
        <v>307</v>
      </c>
      <c r="C95" s="224"/>
      <c r="D95" s="72"/>
      <c r="E95" s="96" t="e">
        <f>D95/C95*100</f>
        <v>#DIV/0!</v>
      </c>
      <c r="F95" s="95">
        <f>D95-C95</f>
        <v>0</v>
      </c>
      <c r="G95" s="72">
        <v>70.499</v>
      </c>
      <c r="H95" s="149">
        <f t="shared" si="11"/>
        <v>0</v>
      </c>
    </row>
    <row r="96" spans="1:8" s="6" customFormat="1" ht="48.75" customHeight="1" thickBot="1">
      <c r="A96" s="281" t="s">
        <v>197</v>
      </c>
      <c r="B96" s="102" t="s">
        <v>212</v>
      </c>
      <c r="C96" s="282"/>
      <c r="D96" s="72"/>
      <c r="E96" s="96" t="e">
        <f>D96/C96*100</f>
        <v>#DIV/0!</v>
      </c>
      <c r="F96" s="95">
        <f>D96-C96</f>
        <v>0</v>
      </c>
      <c r="G96" s="72">
        <v>1.41</v>
      </c>
      <c r="H96" s="149">
        <f t="shared" si="11"/>
        <v>0</v>
      </c>
    </row>
    <row r="97" spans="1:8" s="6" customFormat="1" ht="49.5" customHeight="1" thickBot="1">
      <c r="A97" s="276">
        <v>3250</v>
      </c>
      <c r="B97" s="277" t="s">
        <v>292</v>
      </c>
      <c r="C97" s="278">
        <v>795.137</v>
      </c>
      <c r="D97" s="59">
        <v>795.137</v>
      </c>
      <c r="E97" s="18">
        <f t="shared" si="13"/>
        <v>100</v>
      </c>
      <c r="F97" s="18">
        <f t="shared" si="14"/>
        <v>0</v>
      </c>
      <c r="G97" s="59"/>
      <c r="H97" s="155" t="e">
        <f t="shared" si="11"/>
        <v>#DIV/0!</v>
      </c>
    </row>
    <row r="98" spans="1:8" s="7" customFormat="1" ht="18" customHeight="1" thickBot="1">
      <c r="A98" s="210" t="s">
        <v>215</v>
      </c>
      <c r="B98" s="240" t="s">
        <v>107</v>
      </c>
      <c r="C98" s="218">
        <f>SUM(C99:C106)</f>
        <v>40444.992</v>
      </c>
      <c r="D98" s="174">
        <f>SUM(D99:D106)</f>
        <v>28600.254</v>
      </c>
      <c r="E98" s="16">
        <f t="shared" si="13"/>
        <v>70.71395637808509</v>
      </c>
      <c r="F98" s="16">
        <f t="shared" si="14"/>
        <v>-11844.737999999998</v>
      </c>
      <c r="G98" s="174">
        <f>SUM(G99:G105)</f>
        <v>23193.817000000003</v>
      </c>
      <c r="H98" s="147">
        <f t="shared" si="11"/>
        <v>123.30982002660448</v>
      </c>
    </row>
    <row r="99" spans="1:8" s="7" customFormat="1" ht="51" customHeight="1" thickBot="1">
      <c r="A99" s="204" t="s">
        <v>216</v>
      </c>
      <c r="B99" s="242" t="s">
        <v>308</v>
      </c>
      <c r="C99" s="219"/>
      <c r="D99" s="58"/>
      <c r="E99" s="96" t="e">
        <f t="shared" si="13"/>
        <v>#DIV/0!</v>
      </c>
      <c r="F99" s="95">
        <f t="shared" si="14"/>
        <v>0</v>
      </c>
      <c r="G99" s="58">
        <v>574.009</v>
      </c>
      <c r="H99" s="149">
        <f t="shared" si="11"/>
        <v>0</v>
      </c>
    </row>
    <row r="100" spans="1:8" s="6" customFormat="1" ht="18.75" customHeight="1" thickBot="1">
      <c r="A100" s="211" t="s">
        <v>251</v>
      </c>
      <c r="B100" s="244" t="s">
        <v>104</v>
      </c>
      <c r="C100" s="225">
        <v>4872.308</v>
      </c>
      <c r="D100" s="25">
        <v>4744.869</v>
      </c>
      <c r="E100" s="18">
        <f t="shared" si="13"/>
        <v>97.38442233126476</v>
      </c>
      <c r="F100" s="18">
        <f aca="true" t="shared" si="15" ref="F100:F111">D100-C100</f>
        <v>-127.4390000000003</v>
      </c>
      <c r="G100" s="25">
        <v>10508.477</v>
      </c>
      <c r="H100" s="149">
        <f t="shared" si="11"/>
        <v>45.15277523089215</v>
      </c>
    </row>
    <row r="101" spans="1:8" s="6" customFormat="1" ht="30.75" customHeight="1" thickBot="1">
      <c r="A101" s="211" t="s">
        <v>252</v>
      </c>
      <c r="B101" s="244" t="s">
        <v>253</v>
      </c>
      <c r="C101" s="226">
        <v>5178.123</v>
      </c>
      <c r="D101" s="48">
        <v>4896.184</v>
      </c>
      <c r="E101" s="18">
        <f t="shared" si="13"/>
        <v>94.5551892065909</v>
      </c>
      <c r="F101" s="18">
        <f t="shared" si="15"/>
        <v>-281.9389999999994</v>
      </c>
      <c r="G101" s="48">
        <v>1626.782</v>
      </c>
      <c r="H101" s="149">
        <f t="shared" si="11"/>
        <v>300.97357851267105</v>
      </c>
    </row>
    <row r="102" spans="1:8" s="6" customFormat="1" ht="29.25" customHeight="1" thickBot="1">
      <c r="A102" s="211" t="s">
        <v>254</v>
      </c>
      <c r="B102" s="286" t="s">
        <v>255</v>
      </c>
      <c r="C102" s="226">
        <v>168.525</v>
      </c>
      <c r="D102" s="57">
        <v>67.689</v>
      </c>
      <c r="E102" s="95">
        <f t="shared" si="13"/>
        <v>40.16555407209612</v>
      </c>
      <c r="F102" s="95">
        <f t="shared" si="15"/>
        <v>-100.83600000000001</v>
      </c>
      <c r="G102" s="57">
        <v>344.772</v>
      </c>
      <c r="H102" s="149">
        <f t="shared" si="11"/>
        <v>19.632974835543486</v>
      </c>
    </row>
    <row r="103" spans="1:8" s="6" customFormat="1" ht="34.5" customHeight="1" thickBot="1">
      <c r="A103" s="31" t="s">
        <v>217</v>
      </c>
      <c r="B103" s="288" t="s">
        <v>184</v>
      </c>
      <c r="C103" s="226"/>
      <c r="D103" s="57"/>
      <c r="E103" s="96" t="e">
        <f t="shared" si="13"/>
        <v>#DIV/0!</v>
      </c>
      <c r="F103" s="95">
        <f t="shared" si="15"/>
        <v>0</v>
      </c>
      <c r="G103" s="48">
        <v>120.05</v>
      </c>
      <c r="H103" s="149">
        <f t="shared" si="11"/>
        <v>0</v>
      </c>
    </row>
    <row r="104" spans="1:8" s="6" customFormat="1" ht="36" customHeight="1" thickBot="1">
      <c r="A104" s="211" t="s">
        <v>256</v>
      </c>
      <c r="B104" s="287" t="s">
        <v>257</v>
      </c>
      <c r="C104" s="226">
        <v>600</v>
      </c>
      <c r="D104" s="57">
        <v>458.747</v>
      </c>
      <c r="E104" s="95">
        <f>D104/C104*100</f>
        <v>76.45783333333334</v>
      </c>
      <c r="F104" s="95">
        <f>D104-C104</f>
        <v>-141.253</v>
      </c>
      <c r="G104" s="57">
        <v>1200.484</v>
      </c>
      <c r="H104" s="149">
        <f t="shared" si="11"/>
        <v>38.21350388676568</v>
      </c>
    </row>
    <row r="105" spans="1:8" s="6" customFormat="1" ht="18" customHeight="1" thickBot="1">
      <c r="A105" s="211" t="s">
        <v>218</v>
      </c>
      <c r="B105" s="244" t="s">
        <v>54</v>
      </c>
      <c r="C105" s="226">
        <v>25755.328</v>
      </c>
      <c r="D105" s="188">
        <v>16332.765</v>
      </c>
      <c r="E105" s="18">
        <f t="shared" si="13"/>
        <v>63.41509220927025</v>
      </c>
      <c r="F105" s="18">
        <f t="shared" si="15"/>
        <v>-9422.563000000002</v>
      </c>
      <c r="G105" s="139">
        <v>8819.243</v>
      </c>
      <c r="H105" s="149">
        <f t="shared" si="11"/>
        <v>185.19463631969316</v>
      </c>
    </row>
    <row r="106" spans="1:8" s="6" customFormat="1" ht="109.5" customHeight="1" thickBot="1">
      <c r="A106" s="211" t="s">
        <v>311</v>
      </c>
      <c r="B106" s="102" t="s">
        <v>312</v>
      </c>
      <c r="C106" s="299">
        <v>3870.708</v>
      </c>
      <c r="D106" s="188">
        <v>2100</v>
      </c>
      <c r="E106" s="18">
        <f t="shared" si="13"/>
        <v>54.25364041927213</v>
      </c>
      <c r="F106" s="18">
        <f t="shared" si="15"/>
        <v>-1770.708</v>
      </c>
      <c r="G106" s="298"/>
      <c r="H106" s="149" t="e">
        <f t="shared" si="11"/>
        <v>#DIV/0!</v>
      </c>
    </row>
    <row r="107" spans="1:8" s="6" customFormat="1" ht="18" customHeight="1" thickBot="1">
      <c r="A107" s="201" t="s">
        <v>219</v>
      </c>
      <c r="B107" s="247" t="s">
        <v>185</v>
      </c>
      <c r="C107" s="223">
        <f>SUM(C108:C113)</f>
        <v>1934.4959999999999</v>
      </c>
      <c r="D107" s="176">
        <f>SUM(D108:D113)</f>
        <v>1762.551</v>
      </c>
      <c r="E107" s="163">
        <f t="shared" si="13"/>
        <v>91.11163838022928</v>
      </c>
      <c r="F107" s="165">
        <f t="shared" si="15"/>
        <v>-171.94499999999994</v>
      </c>
      <c r="G107" s="176">
        <f>SUM(G108:G113)</f>
        <v>1341.968</v>
      </c>
      <c r="H107" s="147">
        <f t="shared" si="11"/>
        <v>131.34076222383842</v>
      </c>
    </row>
    <row r="108" spans="1:8" s="295" customFormat="1" ht="32.25" customHeight="1" thickBot="1">
      <c r="A108" s="212" t="s">
        <v>309</v>
      </c>
      <c r="B108" s="297" t="s">
        <v>310</v>
      </c>
      <c r="C108" s="289"/>
      <c r="D108" s="289"/>
      <c r="E108" s="96" t="e">
        <f>D108/C108*100</f>
        <v>#DIV/0!</v>
      </c>
      <c r="F108" s="96">
        <f>D108-C108</f>
        <v>0</v>
      </c>
      <c r="G108" s="296">
        <v>8.4</v>
      </c>
      <c r="H108" s="155">
        <f t="shared" si="11"/>
        <v>0</v>
      </c>
    </row>
    <row r="109" spans="1:8" s="6" customFormat="1" ht="18" customHeight="1" thickBot="1">
      <c r="A109" s="204" t="s">
        <v>258</v>
      </c>
      <c r="B109" s="242" t="s">
        <v>144</v>
      </c>
      <c r="C109" s="219">
        <v>369.863</v>
      </c>
      <c r="D109" s="138">
        <v>343.331</v>
      </c>
      <c r="E109" s="95">
        <f t="shared" si="13"/>
        <v>92.82653306764938</v>
      </c>
      <c r="F109" s="96">
        <f t="shared" si="15"/>
        <v>-26.531999999999982</v>
      </c>
      <c r="G109" s="138">
        <v>175.758</v>
      </c>
      <c r="H109" s="155">
        <f t="shared" si="11"/>
        <v>195.34302848234503</v>
      </c>
    </row>
    <row r="110" spans="1:8" s="6" customFormat="1" ht="18" customHeight="1" thickBot="1">
      <c r="A110" s="204" t="s">
        <v>259</v>
      </c>
      <c r="B110" s="242" t="s">
        <v>174</v>
      </c>
      <c r="C110" s="219">
        <v>8.543</v>
      </c>
      <c r="D110" s="138">
        <v>8.543</v>
      </c>
      <c r="E110" s="95">
        <f>D110/C110*100</f>
        <v>100</v>
      </c>
      <c r="F110" s="96">
        <f>D110-C110</f>
        <v>0</v>
      </c>
      <c r="G110" s="138">
        <v>75.323</v>
      </c>
      <c r="H110" s="155">
        <f t="shared" si="11"/>
        <v>11.341821223265137</v>
      </c>
    </row>
    <row r="111" spans="1:8" s="6" customFormat="1" ht="33" customHeight="1" thickBot="1">
      <c r="A111" s="204" t="s">
        <v>260</v>
      </c>
      <c r="B111" s="242" t="s">
        <v>153</v>
      </c>
      <c r="C111" s="219">
        <v>638.992</v>
      </c>
      <c r="D111" s="140">
        <v>606.771</v>
      </c>
      <c r="E111" s="95">
        <f t="shared" si="13"/>
        <v>94.9575268547963</v>
      </c>
      <c r="F111" s="96">
        <f t="shared" si="15"/>
        <v>-32.221000000000004</v>
      </c>
      <c r="G111" s="140">
        <v>155.005</v>
      </c>
      <c r="H111" s="155">
        <f t="shared" si="11"/>
        <v>391.4525337892326</v>
      </c>
    </row>
    <row r="112" spans="1:8" s="6" customFormat="1" ht="19.5" customHeight="1" thickBot="1">
      <c r="A112" s="204" t="s">
        <v>261</v>
      </c>
      <c r="B112" s="242" t="s">
        <v>173</v>
      </c>
      <c r="C112" s="219">
        <v>848.098</v>
      </c>
      <c r="D112" s="138">
        <v>742.763</v>
      </c>
      <c r="E112" s="95">
        <f>D112/C112*100</f>
        <v>87.57985515824824</v>
      </c>
      <c r="F112" s="96">
        <f>D112-C112</f>
        <v>-105.33499999999992</v>
      </c>
      <c r="G112" s="140">
        <v>840.363</v>
      </c>
      <c r="H112" s="155">
        <f t="shared" si="11"/>
        <v>88.38597130049752</v>
      </c>
    </row>
    <row r="113" spans="1:8" s="6" customFormat="1" ht="20.25" customHeight="1" thickBot="1">
      <c r="A113" s="204" t="s">
        <v>262</v>
      </c>
      <c r="B113" s="242" t="s">
        <v>175</v>
      </c>
      <c r="C113" s="219">
        <v>69</v>
      </c>
      <c r="D113" s="140">
        <v>61.143</v>
      </c>
      <c r="E113" s="95">
        <f>D113/C113*100</f>
        <v>88.61304347826086</v>
      </c>
      <c r="F113" s="96">
        <f>D113-C113</f>
        <v>-7.856999999999999</v>
      </c>
      <c r="G113" s="140">
        <v>87.119</v>
      </c>
      <c r="H113" s="155">
        <f t="shared" si="11"/>
        <v>70.18331248062995</v>
      </c>
    </row>
    <row r="114" spans="1:8" s="6" customFormat="1" ht="18.75" customHeight="1" thickBot="1">
      <c r="A114" s="201" t="s">
        <v>222</v>
      </c>
      <c r="B114" s="243" t="s">
        <v>157</v>
      </c>
      <c r="C114" s="175">
        <f>SUM(C115:C116)</f>
        <v>6031.756</v>
      </c>
      <c r="D114" s="166">
        <f>SUM(D115:D116)</f>
        <v>1009.172</v>
      </c>
      <c r="E114" s="163">
        <f aca="true" t="shared" si="16" ref="E114:E141">D114/C114*100</f>
        <v>16.730981823535302</v>
      </c>
      <c r="F114" s="165">
        <f>D114-C114</f>
        <v>-5022.584000000001</v>
      </c>
      <c r="G114" s="166">
        <f>SUM(G115:G116)</f>
        <v>4446.246</v>
      </c>
      <c r="H114" s="147">
        <f t="shared" si="11"/>
        <v>22.69716970226119</v>
      </c>
    </row>
    <row r="115" spans="1:8" s="6" customFormat="1" ht="33.75" customHeight="1" thickBot="1">
      <c r="A115" s="204" t="s">
        <v>223</v>
      </c>
      <c r="B115" s="242" t="s">
        <v>134</v>
      </c>
      <c r="C115" s="219">
        <v>1031.756</v>
      </c>
      <c r="D115" s="140">
        <v>1009.172</v>
      </c>
      <c r="E115" s="95">
        <f t="shared" si="16"/>
        <v>97.81111037881048</v>
      </c>
      <c r="F115" s="96">
        <f>D115-C115</f>
        <v>-22.58400000000006</v>
      </c>
      <c r="G115" s="140">
        <v>4131.414</v>
      </c>
      <c r="H115" s="149">
        <f t="shared" si="11"/>
        <v>24.426794313036655</v>
      </c>
    </row>
    <row r="116" spans="1:8" s="6" customFormat="1" ht="22.5" customHeight="1" thickBot="1">
      <c r="A116" s="204" t="s">
        <v>263</v>
      </c>
      <c r="B116" s="242" t="s">
        <v>264</v>
      </c>
      <c r="C116" s="219">
        <v>5000</v>
      </c>
      <c r="D116" s="74"/>
      <c r="E116" s="95">
        <f t="shared" si="16"/>
        <v>0</v>
      </c>
      <c r="F116" s="96">
        <f>D116-C116</f>
        <v>-5000</v>
      </c>
      <c r="G116" s="74">
        <v>314.832</v>
      </c>
      <c r="H116" s="149">
        <f t="shared" si="11"/>
        <v>0</v>
      </c>
    </row>
    <row r="117" spans="1:8" s="6" customFormat="1" ht="18.75" customHeight="1" thickBot="1">
      <c r="A117" s="210" t="s">
        <v>265</v>
      </c>
      <c r="B117" s="248" t="s">
        <v>266</v>
      </c>
      <c r="C117" s="174">
        <f>SUM(C118:C119)</f>
        <v>20959.472</v>
      </c>
      <c r="D117" s="159">
        <f>SUM(D118:D119)</f>
        <v>17835.375</v>
      </c>
      <c r="E117" s="16">
        <f t="shared" si="16"/>
        <v>85.09458158106273</v>
      </c>
      <c r="F117" s="50">
        <f aca="true" t="shared" si="17" ref="F117:F142">D117-C117</f>
        <v>-3124.0970000000016</v>
      </c>
      <c r="G117" s="159">
        <f>SUM(G118:G119)</f>
        <v>9478.448999999999</v>
      </c>
      <c r="H117" s="147">
        <f t="shared" si="11"/>
        <v>188.16765274571821</v>
      </c>
    </row>
    <row r="118" spans="1:8" s="6" customFormat="1" ht="32.25" customHeight="1" thickBot="1">
      <c r="A118" s="212" t="s">
        <v>267</v>
      </c>
      <c r="B118" s="249" t="s">
        <v>268</v>
      </c>
      <c r="C118" s="227">
        <v>19889.972</v>
      </c>
      <c r="D118" s="192">
        <v>17445.415</v>
      </c>
      <c r="E118" s="189">
        <f t="shared" si="16"/>
        <v>87.70960059672281</v>
      </c>
      <c r="F118" s="190">
        <f t="shared" si="17"/>
        <v>-2444.5570000000007</v>
      </c>
      <c r="G118" s="289">
        <v>9237.712</v>
      </c>
      <c r="H118" s="191">
        <f t="shared" si="11"/>
        <v>188.8499554868132</v>
      </c>
    </row>
    <row r="119" spans="1:8" s="6" customFormat="1" ht="31.5" customHeight="1" thickBot="1">
      <c r="A119" s="212" t="s">
        <v>269</v>
      </c>
      <c r="B119" s="249" t="s">
        <v>273</v>
      </c>
      <c r="C119" s="227">
        <v>1069.5</v>
      </c>
      <c r="D119" s="192">
        <v>389.96</v>
      </c>
      <c r="E119" s="189">
        <f t="shared" si="16"/>
        <v>36.461898083216454</v>
      </c>
      <c r="F119" s="190">
        <f t="shared" si="17"/>
        <v>-679.54</v>
      </c>
      <c r="G119" s="192">
        <v>240.737</v>
      </c>
      <c r="H119" s="191">
        <f aca="true" t="shared" si="18" ref="H119:H141">D119/G119*100</f>
        <v>161.9859016270868</v>
      </c>
    </row>
    <row r="120" spans="1:8" s="6" customFormat="1" ht="17.25" customHeight="1" thickBot="1">
      <c r="A120" s="210" t="s">
        <v>227</v>
      </c>
      <c r="B120" s="248" t="s">
        <v>164</v>
      </c>
      <c r="C120" s="174">
        <f>SUM(C121:C123)</f>
        <v>17828.109</v>
      </c>
      <c r="D120" s="159">
        <f>SUM(D121:D123)</f>
        <v>16727.823</v>
      </c>
      <c r="E120" s="16">
        <f t="shared" si="16"/>
        <v>93.82836396165179</v>
      </c>
      <c r="F120" s="50">
        <f t="shared" si="17"/>
        <v>-1100.286</v>
      </c>
      <c r="G120" s="159">
        <f>SUM(G121:G123)</f>
        <v>14210.041</v>
      </c>
      <c r="H120" s="147">
        <f t="shared" si="18"/>
        <v>117.71833029897662</v>
      </c>
    </row>
    <row r="121" spans="1:8" s="6" customFormat="1" ht="22.5" customHeight="1" thickBot="1">
      <c r="A121" s="204" t="s">
        <v>228</v>
      </c>
      <c r="B121" s="250" t="s">
        <v>108</v>
      </c>
      <c r="C121" s="219">
        <v>3356.738</v>
      </c>
      <c r="D121" s="59">
        <v>2270.497</v>
      </c>
      <c r="E121" s="95">
        <f t="shared" si="16"/>
        <v>67.63998262598987</v>
      </c>
      <c r="F121" s="97">
        <f t="shared" si="17"/>
        <v>-1086.241</v>
      </c>
      <c r="G121" s="59"/>
      <c r="H121" s="149" t="e">
        <f t="shared" si="18"/>
        <v>#DIV/0!</v>
      </c>
    </row>
    <row r="122" spans="1:8" s="6" customFormat="1" ht="31.5" customHeight="1" thickBot="1">
      <c r="A122" s="204" t="s">
        <v>229</v>
      </c>
      <c r="B122" s="241" t="s">
        <v>270</v>
      </c>
      <c r="C122" s="219">
        <v>14471.371</v>
      </c>
      <c r="D122" s="59">
        <v>14457.326</v>
      </c>
      <c r="E122" s="95">
        <f t="shared" si="16"/>
        <v>99.90294630688412</v>
      </c>
      <c r="F122" s="95">
        <f t="shared" si="17"/>
        <v>-14.045000000000073</v>
      </c>
      <c r="G122" s="59">
        <v>14210.041</v>
      </c>
      <c r="H122" s="149">
        <f t="shared" si="18"/>
        <v>101.7402131352049</v>
      </c>
    </row>
    <row r="123" spans="1:8" s="6" customFormat="1" ht="33" customHeight="1" thickBot="1">
      <c r="A123" s="204" t="s">
        <v>271</v>
      </c>
      <c r="B123" s="250" t="s">
        <v>272</v>
      </c>
      <c r="C123" s="219"/>
      <c r="D123" s="59"/>
      <c r="E123" s="96" t="e">
        <f>D123/C123*100</f>
        <v>#DIV/0!</v>
      </c>
      <c r="F123" s="95">
        <f>D123-C123</f>
        <v>0</v>
      </c>
      <c r="G123" s="59"/>
      <c r="H123" s="149" t="e">
        <f t="shared" si="18"/>
        <v>#DIV/0!</v>
      </c>
    </row>
    <row r="124" spans="1:8" s="6" customFormat="1" ht="19.5" customHeight="1" thickBot="1">
      <c r="A124" s="195" t="s">
        <v>221</v>
      </c>
      <c r="B124" s="251" t="s">
        <v>280</v>
      </c>
      <c r="C124" s="193">
        <f>C125</f>
        <v>72.27</v>
      </c>
      <c r="D124" s="193">
        <f>D125</f>
        <v>72.27</v>
      </c>
      <c r="E124" s="185">
        <f>D124/C124*100</f>
        <v>100</v>
      </c>
      <c r="F124" s="185">
        <f>D124-C124</f>
        <v>0</v>
      </c>
      <c r="G124" s="184">
        <f>G125</f>
        <v>0</v>
      </c>
      <c r="H124" s="186" t="e">
        <f>D124/G124*100</f>
        <v>#DIV/0!</v>
      </c>
    </row>
    <row r="125" spans="1:8" s="6" customFormat="1" ht="31.5" customHeight="1" thickBot="1">
      <c r="A125" s="212" t="s">
        <v>220</v>
      </c>
      <c r="B125" s="261" t="s">
        <v>274</v>
      </c>
      <c r="C125" s="227">
        <v>72.27</v>
      </c>
      <c r="D125" s="192">
        <v>72.27</v>
      </c>
      <c r="E125" s="262">
        <f t="shared" si="16"/>
        <v>100</v>
      </c>
      <c r="F125" s="262">
        <f t="shared" si="17"/>
        <v>0</v>
      </c>
      <c r="G125" s="192"/>
      <c r="H125" s="191" t="e">
        <f t="shared" si="18"/>
        <v>#DIV/0!</v>
      </c>
    </row>
    <row r="126" spans="1:8" s="6" customFormat="1" ht="31.5" customHeight="1" thickBot="1">
      <c r="A126" s="195" t="s">
        <v>294</v>
      </c>
      <c r="B126" s="280" t="s">
        <v>295</v>
      </c>
      <c r="C126" s="184">
        <f>C127</f>
        <v>278</v>
      </c>
      <c r="D126" s="184">
        <f>D127</f>
        <v>19.4</v>
      </c>
      <c r="E126" s="185">
        <f>D126/C126*100</f>
        <v>6.97841726618705</v>
      </c>
      <c r="F126" s="185">
        <f>D126-C126</f>
        <v>-258.6</v>
      </c>
      <c r="G126" s="184">
        <f>G127</f>
        <v>4.145</v>
      </c>
      <c r="H126" s="186">
        <f>D126/G126*100</f>
        <v>468.0337756332931</v>
      </c>
    </row>
    <row r="127" spans="1:8" s="6" customFormat="1" ht="20.25" customHeight="1" thickBot="1">
      <c r="A127" s="212" t="s">
        <v>226</v>
      </c>
      <c r="B127" s="279" t="s">
        <v>296</v>
      </c>
      <c r="C127" s="192">
        <v>278</v>
      </c>
      <c r="D127" s="192">
        <v>19.4</v>
      </c>
      <c r="E127" s="262">
        <f t="shared" si="16"/>
        <v>6.97841726618705</v>
      </c>
      <c r="F127" s="262">
        <f t="shared" si="17"/>
        <v>-258.6</v>
      </c>
      <c r="G127" s="289">
        <v>4.145</v>
      </c>
      <c r="H127" s="191">
        <f t="shared" si="18"/>
        <v>468.0337756332931</v>
      </c>
    </row>
    <row r="128" spans="1:8" s="6" customFormat="1" ht="32.25" customHeight="1" thickBot="1">
      <c r="A128" s="195" t="s">
        <v>281</v>
      </c>
      <c r="B128" s="194" t="s">
        <v>282</v>
      </c>
      <c r="C128" s="184">
        <f>C129</f>
        <v>50</v>
      </c>
      <c r="D128" s="193">
        <f>D129</f>
        <v>0</v>
      </c>
      <c r="E128" s="185">
        <f>D128/C128*100</f>
        <v>0</v>
      </c>
      <c r="F128" s="185">
        <f>D128-C128</f>
        <v>-50</v>
      </c>
      <c r="G128" s="193">
        <f>G129</f>
        <v>0</v>
      </c>
      <c r="H128" s="186" t="e">
        <f>D128/G128*100</f>
        <v>#DIV/0!</v>
      </c>
    </row>
    <row r="129" spans="1:8" s="6" customFormat="1" ht="33" customHeight="1" thickBot="1">
      <c r="A129" s="212" t="s">
        <v>275</v>
      </c>
      <c r="B129" s="263" t="s">
        <v>276</v>
      </c>
      <c r="C129" s="264">
        <v>50</v>
      </c>
      <c r="D129" s="227"/>
      <c r="E129" s="262">
        <f t="shared" si="16"/>
        <v>0</v>
      </c>
      <c r="F129" s="262">
        <f t="shared" si="17"/>
        <v>-50</v>
      </c>
      <c r="G129" s="227"/>
      <c r="H129" s="191" t="e">
        <f t="shared" si="18"/>
        <v>#DIV/0!</v>
      </c>
    </row>
    <row r="130" spans="1:8" s="6" customFormat="1" ht="20.25" customHeight="1" thickBot="1">
      <c r="A130" s="201" t="s">
        <v>277</v>
      </c>
      <c r="B130" s="252" t="s">
        <v>0</v>
      </c>
      <c r="C130" s="223">
        <f>C131</f>
        <v>249.515</v>
      </c>
      <c r="D130" s="175">
        <f>D131</f>
        <v>48.33</v>
      </c>
      <c r="E130" s="163">
        <f t="shared" si="16"/>
        <v>19.369576979339918</v>
      </c>
      <c r="F130" s="163">
        <f t="shared" si="17"/>
        <v>-201.185</v>
      </c>
      <c r="G130" s="175">
        <f>G131</f>
        <v>455.391</v>
      </c>
      <c r="H130" s="147">
        <f t="shared" si="18"/>
        <v>10.612857961619794</v>
      </c>
    </row>
    <row r="131" spans="1:8" s="6" customFormat="1" ht="30.75" customHeight="1" thickBot="1">
      <c r="A131" s="204" t="s">
        <v>278</v>
      </c>
      <c r="B131" s="250" t="s">
        <v>162</v>
      </c>
      <c r="C131" s="219">
        <v>249.515</v>
      </c>
      <c r="D131" s="59">
        <v>48.33</v>
      </c>
      <c r="E131" s="95">
        <f t="shared" si="16"/>
        <v>19.369576979339918</v>
      </c>
      <c r="F131" s="95">
        <f t="shared" si="17"/>
        <v>-201.185</v>
      </c>
      <c r="G131" s="59">
        <v>455.391</v>
      </c>
      <c r="H131" s="149">
        <f t="shared" si="18"/>
        <v>10.612857961619794</v>
      </c>
    </row>
    <row r="132" spans="1:8" s="6" customFormat="1" ht="24" customHeight="1" hidden="1" thickBot="1">
      <c r="A132" s="204" t="s">
        <v>126</v>
      </c>
      <c r="B132" s="250" t="s">
        <v>128</v>
      </c>
      <c r="C132" s="219"/>
      <c r="D132" s="59"/>
      <c r="E132" s="95" t="e">
        <f t="shared" si="16"/>
        <v>#DIV/0!</v>
      </c>
      <c r="F132" s="95">
        <f t="shared" si="17"/>
        <v>0</v>
      </c>
      <c r="G132" s="59"/>
      <c r="H132" s="149" t="e">
        <f t="shared" si="18"/>
        <v>#DIV/0!</v>
      </c>
    </row>
    <row r="133" spans="1:8" s="6" customFormat="1" ht="46.5" customHeight="1" hidden="1" thickBot="1">
      <c r="A133" s="204" t="s">
        <v>145</v>
      </c>
      <c r="B133" s="250" t="s">
        <v>146</v>
      </c>
      <c r="C133" s="219"/>
      <c r="D133" s="59"/>
      <c r="E133" s="95" t="e">
        <f t="shared" si="16"/>
        <v>#DIV/0!</v>
      </c>
      <c r="F133" s="95">
        <f t="shared" si="17"/>
        <v>0</v>
      </c>
      <c r="G133" s="59"/>
      <c r="H133" s="149" t="e">
        <f t="shared" si="18"/>
        <v>#DIV/0!</v>
      </c>
    </row>
    <row r="134" spans="1:8" s="6" customFormat="1" ht="34.5" customHeight="1" hidden="1" thickBot="1">
      <c r="A134" s="204" t="s">
        <v>78</v>
      </c>
      <c r="B134" s="250" t="s">
        <v>163</v>
      </c>
      <c r="C134" s="219"/>
      <c r="D134" s="59"/>
      <c r="E134" s="95" t="e">
        <f t="shared" si="16"/>
        <v>#DIV/0!</v>
      </c>
      <c r="F134" s="95">
        <f t="shared" si="17"/>
        <v>0</v>
      </c>
      <c r="G134" s="59"/>
      <c r="H134" s="149" t="e">
        <f t="shared" si="18"/>
        <v>#DIV/0!</v>
      </c>
    </row>
    <row r="135" spans="1:8" s="6" customFormat="1" ht="63" customHeight="1" hidden="1" thickBot="1">
      <c r="A135" s="211" t="s">
        <v>77</v>
      </c>
      <c r="B135" s="253" t="s">
        <v>52</v>
      </c>
      <c r="C135" s="228"/>
      <c r="D135" s="13"/>
      <c r="E135" s="53" t="e">
        <f t="shared" si="16"/>
        <v>#DIV/0!</v>
      </c>
      <c r="F135" s="56">
        <f t="shared" si="17"/>
        <v>0</v>
      </c>
      <c r="G135" s="13"/>
      <c r="H135" s="148" t="e">
        <f t="shared" si="18"/>
        <v>#DIV/0!</v>
      </c>
    </row>
    <row r="136" spans="1:8" s="6" customFormat="1" ht="47.25" customHeight="1" hidden="1" thickBot="1">
      <c r="A136" s="211" t="s">
        <v>77</v>
      </c>
      <c r="B136" s="253" t="s">
        <v>52</v>
      </c>
      <c r="C136" s="228"/>
      <c r="D136" s="13"/>
      <c r="E136" s="53" t="e">
        <f t="shared" si="16"/>
        <v>#DIV/0!</v>
      </c>
      <c r="F136" s="56">
        <f t="shared" si="17"/>
        <v>0</v>
      </c>
      <c r="G136" s="13"/>
      <c r="H136" s="148" t="e">
        <f t="shared" si="18"/>
        <v>#DIV/0!</v>
      </c>
    </row>
    <row r="137" spans="1:8" s="6" customFormat="1" ht="31.5" customHeight="1" hidden="1" thickBot="1">
      <c r="A137" s="201" t="s">
        <v>169</v>
      </c>
      <c r="B137" s="254" t="s">
        <v>170</v>
      </c>
      <c r="C137" s="229"/>
      <c r="D137" s="180"/>
      <c r="E137" s="16" t="e">
        <f t="shared" si="16"/>
        <v>#DIV/0!</v>
      </c>
      <c r="F137" s="16">
        <f t="shared" si="17"/>
        <v>0</v>
      </c>
      <c r="G137" s="180"/>
      <c r="H137" s="147" t="e">
        <f t="shared" si="18"/>
        <v>#DIV/0!</v>
      </c>
    </row>
    <row r="138" spans="1:8" s="6" customFormat="1" ht="22.5" customHeight="1" hidden="1" thickBot="1">
      <c r="A138" s="200">
        <v>250380</v>
      </c>
      <c r="B138" s="255" t="s">
        <v>41</v>
      </c>
      <c r="C138" s="174"/>
      <c r="D138" s="160"/>
      <c r="E138" s="16" t="e">
        <f t="shared" si="16"/>
        <v>#DIV/0!</v>
      </c>
      <c r="F138" s="50">
        <f t="shared" si="17"/>
        <v>0</v>
      </c>
      <c r="G138" s="160"/>
      <c r="H138" s="147" t="e">
        <f t="shared" si="18"/>
        <v>#DIV/0!</v>
      </c>
    </row>
    <row r="139" spans="1:8" s="6" customFormat="1" ht="16.5" thickBot="1">
      <c r="A139" s="213" t="s">
        <v>237</v>
      </c>
      <c r="B139" s="256" t="s">
        <v>53</v>
      </c>
      <c r="C139" s="230">
        <v>737.615</v>
      </c>
      <c r="D139" s="160">
        <v>335.001</v>
      </c>
      <c r="E139" s="16">
        <f t="shared" si="16"/>
        <v>45.41678246781857</v>
      </c>
      <c r="F139" s="16">
        <f t="shared" si="17"/>
        <v>-402.61400000000003</v>
      </c>
      <c r="G139" s="160">
        <v>44.139</v>
      </c>
      <c r="H139" s="147">
        <f t="shared" si="18"/>
        <v>758.9682593624684</v>
      </c>
    </row>
    <row r="140" spans="1:8" s="6" customFormat="1" ht="63.75" hidden="1" thickBot="1">
      <c r="A140" s="213" t="s">
        <v>42</v>
      </c>
      <c r="B140" s="256" t="s">
        <v>109</v>
      </c>
      <c r="C140" s="230"/>
      <c r="D140" s="160"/>
      <c r="E140" s="16" t="e">
        <f t="shared" si="16"/>
        <v>#DIV/0!</v>
      </c>
      <c r="F140" s="16">
        <f t="shared" si="17"/>
        <v>0</v>
      </c>
      <c r="G140" s="160"/>
      <c r="H140" s="147" t="e">
        <f t="shared" si="18"/>
        <v>#DIV/0!</v>
      </c>
    </row>
    <row r="141" spans="1:9" s="7" customFormat="1" ht="24" customHeight="1" thickBot="1">
      <c r="A141" s="214"/>
      <c r="B141" s="260" t="s">
        <v>64</v>
      </c>
      <c r="C141" s="231">
        <f>C75+C80</f>
        <v>198089.88399999996</v>
      </c>
      <c r="D141" s="231">
        <f>D75+D80</f>
        <v>166801.20999999996</v>
      </c>
      <c r="E141" s="93">
        <f t="shared" si="16"/>
        <v>84.20480977211334</v>
      </c>
      <c r="F141" s="93">
        <f t="shared" si="17"/>
        <v>-31288.674</v>
      </c>
      <c r="G141" s="231">
        <f>G75+G80</f>
        <v>165195.939</v>
      </c>
      <c r="H141" s="150">
        <f t="shared" si="18"/>
        <v>100.97173756795557</v>
      </c>
      <c r="I141" s="54"/>
    </row>
    <row r="142" spans="1:9" s="7" customFormat="1" ht="46.5" customHeight="1" thickBot="1">
      <c r="A142" s="257" t="s">
        <v>279</v>
      </c>
      <c r="B142" s="158" t="s">
        <v>176</v>
      </c>
      <c r="C142" s="258">
        <v>293.6</v>
      </c>
      <c r="D142" s="157"/>
      <c r="E142" s="53">
        <f>D142/C142*100</f>
        <v>0</v>
      </c>
      <c r="F142" s="56">
        <f t="shared" si="17"/>
        <v>-293.6</v>
      </c>
      <c r="G142" s="157"/>
      <c r="H142" s="148" t="e">
        <f>D142/G142*100</f>
        <v>#DIV/0!</v>
      </c>
      <c r="I142" s="54"/>
    </row>
    <row r="143" spans="1:8" ht="63" customHeight="1" hidden="1" thickBot="1">
      <c r="A143" s="55" t="s">
        <v>51</v>
      </c>
      <c r="B143" s="259" t="s">
        <v>81</v>
      </c>
      <c r="C143" s="134"/>
      <c r="D143" s="23"/>
      <c r="E143" s="53" t="e">
        <f>D143/C143*100</f>
        <v>#DIV/0!</v>
      </c>
      <c r="F143" s="56">
        <f>D143-C143</f>
        <v>0</v>
      </c>
      <c r="G143" s="23"/>
      <c r="H143" s="148" t="e">
        <f>D143/G143*100</f>
        <v>#DIV/0!</v>
      </c>
    </row>
    <row r="144" spans="1:8" ht="62.25" customHeight="1" hidden="1" thickBot="1">
      <c r="A144" s="290">
        <v>250909</v>
      </c>
      <c r="B144" s="232" t="s">
        <v>127</v>
      </c>
      <c r="C144" s="291"/>
      <c r="D144" s="292"/>
      <c r="E144" s="53" t="e">
        <f>D144/C144*100</f>
        <v>#DIV/0!</v>
      </c>
      <c r="F144" s="56">
        <f>D144-C144</f>
        <v>0</v>
      </c>
      <c r="G144" s="292"/>
      <c r="H144" s="148" t="e">
        <f>D144/G144*100</f>
        <v>#DIV/0!</v>
      </c>
    </row>
    <row r="145" spans="1:8" ht="45.75" customHeight="1">
      <c r="A145" s="293">
        <v>8104</v>
      </c>
      <c r="B145" s="115" t="s">
        <v>127</v>
      </c>
      <c r="C145" s="57"/>
      <c r="D145" s="294">
        <v>-193.439</v>
      </c>
      <c r="E145" s="301" t="e">
        <f>D145/C145*100</f>
        <v>#DIV/0!</v>
      </c>
      <c r="F145" s="56">
        <f>D145-C145</f>
        <v>-193.439</v>
      </c>
      <c r="G145" s="294">
        <v>-101.798</v>
      </c>
      <c r="H145" s="148">
        <f>D145/G145*100</f>
        <v>190.02239729660698</v>
      </c>
    </row>
    <row r="146" spans="2:7" ht="15.75" customHeight="1" hidden="1">
      <c r="B146" s="168" t="s">
        <v>125</v>
      </c>
      <c r="C146" s="14"/>
      <c r="D146" s="14"/>
      <c r="E146" s="24"/>
      <c r="G146" s="14"/>
    </row>
    <row r="147" ht="14.25">
      <c r="E147" s="12"/>
    </row>
    <row r="148" spans="2:7" ht="15">
      <c r="B148" s="170" t="s">
        <v>313</v>
      </c>
      <c r="C148" s="68"/>
      <c r="D148" s="68"/>
      <c r="E148" s="69"/>
      <c r="F148" t="s">
        <v>314</v>
      </c>
      <c r="G148" s="68"/>
    </row>
    <row r="152" ht="15.75">
      <c r="E152" s="11"/>
    </row>
  </sheetData>
  <sheetProtection/>
  <printOptions/>
  <pageMargins left="0.45" right="0.16" top="0.3937007874015748" bottom="0.31" header="0.3937007874015748" footer="0.34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15" sqref="F15"/>
    </sheetView>
  </sheetViews>
  <sheetFormatPr defaultColWidth="9.125" defaultRowHeight="12.75"/>
  <cols>
    <col min="1" max="1" width="9.125" style="1" customWidth="1"/>
    <col min="2" max="2" width="9.125" style="182" customWidth="1"/>
    <col min="3" max="16384" width="9.125" style="1" customWidth="1"/>
  </cols>
  <sheetData/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2018-02-15T08:13:26Z</cp:lastPrinted>
  <dcterms:created xsi:type="dcterms:W3CDTF">2001-02-06T11:29:08Z</dcterms:created>
  <dcterms:modified xsi:type="dcterms:W3CDTF">2018-02-23T14:50:15Z</dcterms:modified>
  <cp:category/>
  <cp:version/>
  <cp:contentType/>
  <cp:contentStatus/>
</cp:coreProperties>
</file>