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<sst xmlns="http://schemas.openxmlformats.org/spreadsheetml/2006/main" count="128" uniqueCount="123">
  <si>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</si>
  <si>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</si>
  <si>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</si>
  <si>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</si>
  <si>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</si>
  <si>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</si>
  <si>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</si>
  <si>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</si>
  <si>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</si>
  <si>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</si>
  <si>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</si>
  <si>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</si>
  <si>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</si>
  <si>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</si>
  <si>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</si>
  <si>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</si>
  <si>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</si>
  <si>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</si>
  <si>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</si>
  <si>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</si>
  <si>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</si>
  <si>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</si>
  <si>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</si>
  <si>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</si>
  <si>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</si>
  <si>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</si>
  <si>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</si>
  <si>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</si>
  <si>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</si>
  <si>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</si>
  <si>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</si>
  <si>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</si>
  <si>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</si>
  <si>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</si>
  <si>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</si>
  <si>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</si>
  <si>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</si>
  <si>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</si>
  <si>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</si>
  <si>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</si>
  <si>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</si>
  <si>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</si>
  <si>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</si>
  <si>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</si>
  <si>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</si>
  <si>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</si>
  <si>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</si>
  <si>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</si>
  <si>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</si>
  <si>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</si>
  <si>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</si>
  <si>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</si>
  <si>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</si>
  <si>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</si>
  <si>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</si>
  <si>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</si>
  <si>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</si>
  <si>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</si>
  <si>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</si>
  <si>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</si>
  <si>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</si>
  <si>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</si>
  <si>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</si>
  <si>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</si>
  <si>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</si>
  <si>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</si>
  <si>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</si>
  <si>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</si>
  <si>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</si>
  <si>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Інші субвенції </t>
  </si>
  <si>
    <t>Податок на доходи фізичних осіб на дивіденди та роялті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</si>
  <si>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</si>
  <si>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</si>
  <si>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</si>
  <si>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</si>
  <si>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</si>
  <si>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</si>
  <si>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</si>
  <si>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Кошти від відчуження майна, що  перебуває в комунальній власності</t>
  </si>
  <si>
    <t>Штрафні санкції за порушення законодавства про патентування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</si>
  <si>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</si>
  <si>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</si>
  <si>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</si>
  <si>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Освітня субвенція з державного бюджету</t>
  </si>
  <si>
    <t>Медична субвенція з державного бюджету</t>
  </si>
  <si>
    <t xml:space="preserve">Кошти від продажу землі 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</si>
  <si>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</si>
  <si>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</si>
  <si>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</si>
  <si>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</si>
  <si>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</si>
  <si>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</si>
  <si>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</si>
  <si>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</si>
  <si>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</si>
  <si>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</si>
  <si>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</si>
  <si>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Плата за надання інших адміністративних послуг</t>
  </si>
  <si>
    <t>Податок та збір на доходи фізичних осіб</t>
  </si>
  <si>
    <t>Факт виконання за І півріччя 2016 року</t>
  </si>
  <si>
    <t>Податки та збори, не віднесені до інших категорій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</si>
  <si>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</si>
  <si>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</si>
  <si>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додаткові дотації  </t>
  </si>
  <si>
    <t>Збір за забруднення навколишнього природного середовища  </t>
  </si>
  <si>
    <t>Офіційні трансферти  </t>
  </si>
  <si>
    <t>Надходження коштів пайової участі у розвитку інфраструктури населеного пункту</t>
  </si>
  <si>
    <t>% виконання до І півріччя 2016 року</t>
  </si>
  <si>
    <t>План на І півріччя 2017 року з урахуванням внесених змін</t>
  </si>
  <si>
    <t>Факт виконання за І півріччя 2017 року</t>
  </si>
  <si>
    <r>
      <t xml:space="preserve">Додаток  до рішення міської ради від </t>
    </r>
    <r>
      <rPr>
        <u val="single"/>
        <sz val="12"/>
        <rFont val="Times New Roman"/>
        <family val="1"/>
      </rPr>
      <t>"__"</t>
    </r>
    <r>
      <rPr>
        <sz val="12"/>
        <rFont val="Times New Roman"/>
        <family val="1"/>
      </rPr>
      <t xml:space="preserve">  серпня  2017 року  №____</t>
    </r>
  </si>
  <si>
    <t>Рентна плата та плата за використання інших природних ресурсів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</si>
  <si>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</si>
  <si>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</si>
  <si>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 xml:space="preserve">  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</si>
  <si>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</si>
  <si>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</si>
  <si>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</si>
  <si>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</t>
  </si>
  <si>
    <t>Збір за провадження деяких видів підприємницької діяльності, що справлявся до 1 січня 2015 року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</si>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</sst>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11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173" fontId="41" fillId="33" borderId="0" xfId="54" applyNumberFormat="1" applyFill="1" applyBorder="1">
      <alignment/>
      <protection/>
    </xf>
    <xf numFmtId="172" fontId="3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73" fontId="41" fillId="33" borderId="10" xfId="62" applyNumberFormat="1" applyFill="1" applyBorder="1">
      <alignment/>
      <protection/>
    </xf>
    <xf numFmtId="0" fontId="28" fillId="33" borderId="10" xfId="0" applyFont="1" applyFill="1" applyBorder="1" applyAlignment="1">
      <alignment/>
    </xf>
    <xf numFmtId="173" fontId="41" fillId="33" borderId="10" xfId="73" applyNumberFormat="1" applyFill="1" applyBorder="1">
      <alignment/>
      <protection/>
    </xf>
    <xf numFmtId="0" fontId="7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173" fontId="41" fillId="33" borderId="10" xfId="84" applyNumberFormat="1" applyFill="1" applyBorder="1">
      <alignment/>
      <protection/>
    </xf>
    <xf numFmtId="173" fontId="41" fillId="33" borderId="10" xfId="95" applyNumberFormat="1" applyFill="1" applyBorder="1">
      <alignment/>
      <protection/>
    </xf>
    <xf numFmtId="173" fontId="41" fillId="33" borderId="10" xfId="102" applyNumberFormat="1" applyFill="1" applyBorder="1">
      <alignment/>
      <protection/>
    </xf>
    <xf numFmtId="173" fontId="41" fillId="33" borderId="10" xfId="103" applyNumberFormat="1" applyFill="1" applyBorder="1">
      <alignment/>
      <protection/>
    </xf>
    <xf numFmtId="173" fontId="41" fillId="33" borderId="10" xfId="104" applyNumberFormat="1" applyFill="1" applyBorder="1">
      <alignment/>
      <protection/>
    </xf>
    <xf numFmtId="173" fontId="41" fillId="33" borderId="10" xfId="105" applyNumberFormat="1" applyFill="1" applyBorder="1">
      <alignment/>
      <protection/>
    </xf>
    <xf numFmtId="173" fontId="41" fillId="33" borderId="10" xfId="52" applyNumberFormat="1" applyFill="1" applyBorder="1">
      <alignment/>
      <protection/>
    </xf>
    <xf numFmtId="173" fontId="41" fillId="33" borderId="10" xfId="52" applyNumberFormat="1" applyFill="1" applyBorder="1" applyAlignment="1">
      <alignment horizontal="right"/>
      <protection/>
    </xf>
    <xf numFmtId="0" fontId="41" fillId="33" borderId="10" xfId="53" applyFill="1" applyBorder="1">
      <alignment/>
      <protection/>
    </xf>
    <xf numFmtId="173" fontId="41" fillId="33" borderId="10" xfId="55" applyNumberFormat="1" applyFill="1" applyBorder="1">
      <alignment/>
      <protection/>
    </xf>
    <xf numFmtId="173" fontId="41" fillId="33" borderId="10" xfId="56" applyNumberFormat="1" applyFill="1" applyBorder="1">
      <alignment/>
      <protection/>
    </xf>
    <xf numFmtId="0" fontId="41" fillId="33" borderId="10" xfId="57" applyFill="1" applyBorder="1">
      <alignment/>
      <protection/>
    </xf>
    <xf numFmtId="173" fontId="41" fillId="33" borderId="10" xfId="58" applyNumberFormat="1" applyFill="1" applyBorder="1">
      <alignment/>
      <protection/>
    </xf>
    <xf numFmtId="173" fontId="41" fillId="33" borderId="10" xfId="59" applyNumberFormat="1" applyFill="1" applyBorder="1">
      <alignment/>
      <protection/>
    </xf>
    <xf numFmtId="0" fontId="41" fillId="33" borderId="10" xfId="60" applyFill="1" applyBorder="1">
      <alignment/>
      <protection/>
    </xf>
    <xf numFmtId="173" fontId="41" fillId="33" borderId="10" xfId="61" applyNumberFormat="1" applyFill="1" applyBorder="1">
      <alignment/>
      <protection/>
    </xf>
    <xf numFmtId="173" fontId="41" fillId="33" borderId="10" xfId="63" applyNumberFormat="1" applyFill="1" applyBorder="1">
      <alignment/>
      <protection/>
    </xf>
    <xf numFmtId="173" fontId="41" fillId="33" borderId="10" xfId="64" applyNumberFormat="1" applyFill="1" applyBorder="1">
      <alignment/>
      <protection/>
    </xf>
    <xf numFmtId="173" fontId="41" fillId="33" borderId="10" xfId="65" applyNumberFormat="1" applyFill="1" applyBorder="1">
      <alignment/>
      <protection/>
    </xf>
    <xf numFmtId="173" fontId="41" fillId="33" borderId="10" xfId="66" applyNumberFormat="1" applyFill="1" applyBorder="1">
      <alignment/>
      <protection/>
    </xf>
    <xf numFmtId="1" fontId="3" fillId="33" borderId="10" xfId="0" applyNumberFormat="1" applyFont="1" applyFill="1" applyBorder="1" applyAlignment="1">
      <alignment horizontal="center"/>
    </xf>
    <xf numFmtId="0" fontId="49" fillId="33" borderId="10" xfId="67" applyFont="1" applyFill="1" applyBorder="1">
      <alignment/>
      <protection/>
    </xf>
    <xf numFmtId="173" fontId="41" fillId="33" borderId="10" xfId="68" applyNumberFormat="1" applyFill="1" applyBorder="1">
      <alignment/>
      <protection/>
    </xf>
    <xf numFmtId="173" fontId="41" fillId="33" borderId="10" xfId="69" applyNumberFormat="1" applyFill="1" applyBorder="1">
      <alignment/>
      <protection/>
    </xf>
    <xf numFmtId="173" fontId="41" fillId="33" borderId="10" xfId="70" applyNumberFormat="1" applyFill="1" applyBorder="1">
      <alignment/>
      <protection/>
    </xf>
    <xf numFmtId="173" fontId="41" fillId="33" borderId="10" xfId="71" applyNumberFormat="1" applyFill="1" applyBorder="1">
      <alignment/>
      <protection/>
    </xf>
    <xf numFmtId="173" fontId="41" fillId="33" borderId="10" xfId="72" applyNumberFormat="1" applyFill="1" applyBorder="1">
      <alignment/>
      <protection/>
    </xf>
    <xf numFmtId="173" fontId="41" fillId="33" borderId="10" xfId="74" applyNumberFormat="1" applyFill="1" applyBorder="1">
      <alignment/>
      <protection/>
    </xf>
    <xf numFmtId="173" fontId="41" fillId="33" borderId="10" xfId="75" applyNumberFormat="1" applyFill="1" applyBorder="1">
      <alignment/>
      <protection/>
    </xf>
    <xf numFmtId="173" fontId="41" fillId="33" borderId="10" xfId="76" applyNumberFormat="1" applyFill="1" applyBorder="1">
      <alignment/>
      <protection/>
    </xf>
    <xf numFmtId="173" fontId="41" fillId="33" borderId="10" xfId="77" applyNumberFormat="1" applyFill="1" applyBorder="1">
      <alignment/>
      <protection/>
    </xf>
    <xf numFmtId="174" fontId="3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wrapText="1"/>
    </xf>
    <xf numFmtId="174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73" fontId="41" fillId="33" borderId="10" xfId="78" applyNumberFormat="1" applyFill="1" applyBorder="1">
      <alignment/>
      <protection/>
    </xf>
    <xf numFmtId="174" fontId="9" fillId="33" borderId="10" xfId="0" applyNumberFormat="1" applyFont="1" applyFill="1" applyBorder="1" applyAlignment="1">
      <alignment horizontal="center"/>
    </xf>
    <xf numFmtId="173" fontId="41" fillId="33" borderId="10" xfId="81" applyNumberFormat="1" applyFill="1" applyBorder="1">
      <alignment/>
      <protection/>
    </xf>
    <xf numFmtId="173" fontId="41" fillId="33" borderId="10" xfId="87" applyNumberFormat="1" applyFill="1" applyBorder="1">
      <alignment/>
      <protection/>
    </xf>
    <xf numFmtId="173" fontId="41" fillId="33" borderId="10" xfId="88" applyNumberFormat="1" applyFill="1" applyBorder="1">
      <alignment/>
      <protection/>
    </xf>
    <xf numFmtId="0" fontId="41" fillId="33" borderId="10" xfId="89" applyFill="1" applyBorder="1">
      <alignment/>
      <protection/>
    </xf>
    <xf numFmtId="173" fontId="41" fillId="33" borderId="10" xfId="90" applyNumberFormat="1" applyFill="1" applyBorder="1">
      <alignment/>
      <protection/>
    </xf>
    <xf numFmtId="173" fontId="41" fillId="33" borderId="10" xfId="86" applyNumberFormat="1" applyFill="1" applyBorder="1">
      <alignment/>
      <protection/>
    </xf>
    <xf numFmtId="173" fontId="41" fillId="33" borderId="10" xfId="85" applyNumberFormat="1" applyFill="1" applyBorder="1">
      <alignment/>
      <protection/>
    </xf>
    <xf numFmtId="174" fontId="2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73" fontId="41" fillId="33" borderId="10" xfId="82" applyNumberFormat="1" applyFill="1" applyBorder="1">
      <alignment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4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6" xfId="102"/>
    <cellStyle name="Обычный 7" xfId="103"/>
    <cellStyle name="Обычный 8" xfId="104"/>
    <cellStyle name="Обычный 9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92">
      <selection activeCell="G116" sqref="G116"/>
    </sheetView>
  </sheetViews>
  <sheetFormatPr defaultColWidth="9.140625" defaultRowHeight="15"/>
  <cols>
    <col min="1" max="1" width="11.28125" style="1" customWidth="1"/>
    <col min="2" max="2" width="40.8515625" style="4" customWidth="1"/>
    <col min="3" max="3" width="11.57421875" style="2" customWidth="1"/>
    <col min="4" max="4" width="10.421875" style="2" customWidth="1"/>
    <col min="5" max="5" width="8.7109375" style="2" customWidth="1"/>
    <col min="6" max="6" width="9.7109375" style="2" customWidth="1"/>
    <col min="7" max="7" width="10.8515625" style="8" customWidth="1"/>
    <col min="8" max="8" width="9.421875" style="8" customWidth="1"/>
    <col min="9" max="10" width="17.00390625" style="1" customWidth="1"/>
    <col min="11" max="16384" width="9.140625" style="1" customWidth="1"/>
  </cols>
  <sheetData>
    <row r="1" spans="1:8" ht="50.25" customHeight="1">
      <c r="A1" s="13"/>
      <c r="B1" s="14"/>
      <c r="C1" s="8"/>
      <c r="E1" s="14"/>
      <c r="F1" s="91" t="s">
        <v>110</v>
      </c>
      <c r="G1" s="91"/>
      <c r="H1" s="91"/>
    </row>
    <row r="2" spans="1:9" ht="15" customHeight="1" hidden="1">
      <c r="A2" s="15"/>
      <c r="B2" s="16"/>
      <c r="C2" s="9"/>
      <c r="D2" s="9"/>
      <c r="E2" s="9"/>
      <c r="F2" s="9"/>
      <c r="G2" s="9"/>
      <c r="H2" s="9"/>
      <c r="I2" s="3"/>
    </row>
    <row r="3" spans="1:9" ht="15" customHeight="1" hidden="1">
      <c r="A3" s="17"/>
      <c r="B3" s="17"/>
      <c r="C3" s="15"/>
      <c r="D3" s="9"/>
      <c r="E3" s="9"/>
      <c r="F3" s="9"/>
      <c r="G3" s="9"/>
      <c r="H3" s="9"/>
      <c r="I3" s="5"/>
    </row>
    <row r="4" spans="1:6" ht="15.75">
      <c r="A4" s="13"/>
      <c r="B4" s="14"/>
      <c r="C4" s="8"/>
      <c r="D4" s="8"/>
      <c r="E4" s="8"/>
      <c r="F4" s="8"/>
    </row>
    <row r="5" spans="1:8" ht="15" customHeight="1">
      <c r="A5" s="98" t="s">
        <v>0</v>
      </c>
      <c r="B5" s="84" t="s">
        <v>1</v>
      </c>
      <c r="C5" s="87" t="s">
        <v>108</v>
      </c>
      <c r="D5" s="89" t="s">
        <v>109</v>
      </c>
      <c r="E5" s="86" t="s">
        <v>3</v>
      </c>
      <c r="F5" s="86" t="s">
        <v>2</v>
      </c>
      <c r="G5" s="89" t="s">
        <v>99</v>
      </c>
      <c r="H5" s="92" t="s">
        <v>107</v>
      </c>
    </row>
    <row r="6" spans="1:8" ht="93" customHeight="1">
      <c r="A6" s="99"/>
      <c r="B6" s="85"/>
      <c r="C6" s="88"/>
      <c r="D6" s="90"/>
      <c r="E6" s="86"/>
      <c r="F6" s="86"/>
      <c r="G6" s="90"/>
      <c r="H6" s="92"/>
    </row>
    <row r="7" spans="1:8" ht="21" customHeight="1">
      <c r="A7" s="97" t="s">
        <v>41</v>
      </c>
      <c r="B7" s="97"/>
      <c r="C7" s="97"/>
      <c r="D7" s="97"/>
      <c r="E7" s="97"/>
      <c r="F7" s="97"/>
      <c r="G7" s="23"/>
      <c r="H7" s="24"/>
    </row>
    <row r="8" spans="1:12" ht="15.75">
      <c r="A8" s="25">
        <v>10000000</v>
      </c>
      <c r="B8" s="26" t="s">
        <v>4</v>
      </c>
      <c r="C8" s="23">
        <f>SUM(C10:C51)</f>
        <v>242654.45</v>
      </c>
      <c r="D8" s="23">
        <f>SUM(D10:D51)</f>
        <v>245857.16999999995</v>
      </c>
      <c r="E8" s="23">
        <f>D8/C8*100</f>
        <v>101.319868644486</v>
      </c>
      <c r="F8" s="23">
        <f>D8-C8</f>
        <v>3202.719999999943</v>
      </c>
      <c r="G8" s="23">
        <f>SUM(G10:G51)</f>
        <v>203640.62297</v>
      </c>
      <c r="H8" s="23">
        <f>D8/G8*100</f>
        <v>120.73090644405427</v>
      </c>
      <c r="I8" s="22"/>
      <c r="J8" s="22"/>
      <c r="K8" s="22"/>
      <c r="L8" s="22"/>
    </row>
    <row r="9" spans="1:12" ht="46.5" customHeight="1" hidden="1">
      <c r="A9" s="27">
        <v>11000000</v>
      </c>
      <c r="B9" s="28" t="s">
        <v>5</v>
      </c>
      <c r="C9" s="24"/>
      <c r="D9" s="24"/>
      <c r="E9" s="24" t="e">
        <f aca="true" t="shared" si="0" ref="E9:E90">D9/C9*100</f>
        <v>#DIV/0!</v>
      </c>
      <c r="F9" s="24">
        <f aca="true" t="shared" si="1" ref="F9:F91">D9-C9</f>
        <v>0</v>
      </c>
      <c r="G9" s="24">
        <v>135331.6</v>
      </c>
      <c r="H9" s="24">
        <f>D9/G9*100</f>
        <v>0</v>
      </c>
      <c r="I9" s="21"/>
      <c r="J9" s="21"/>
      <c r="K9" s="21"/>
      <c r="L9" s="21"/>
    </row>
    <row r="10" spans="1:12" ht="15.75">
      <c r="A10" s="27">
        <v>11010000</v>
      </c>
      <c r="B10" s="28" t="s">
        <v>98</v>
      </c>
      <c r="C10" s="29">
        <v>173084.55</v>
      </c>
      <c r="D10" s="29">
        <v>182819.79</v>
      </c>
      <c r="E10" s="24">
        <f t="shared" si="0"/>
        <v>105.62455747783382</v>
      </c>
      <c r="F10" s="24">
        <f t="shared" si="1"/>
        <v>9735.24000000002</v>
      </c>
      <c r="G10" s="29">
        <v>139787.84243000002</v>
      </c>
      <c r="H10" s="24">
        <f>D10/G10*100</f>
        <v>130.78375545537776</v>
      </c>
      <c r="I10" s="21"/>
      <c r="J10" s="21"/>
      <c r="K10" s="21"/>
      <c r="L10" s="21"/>
    </row>
    <row r="11" spans="1:8" ht="30.75" customHeight="1" hidden="1">
      <c r="A11" s="27">
        <v>11010100</v>
      </c>
      <c r="B11" s="28" t="s">
        <v>6</v>
      </c>
      <c r="C11" s="24"/>
      <c r="D11" s="24"/>
      <c r="E11" s="24" t="e">
        <f t="shared" si="0"/>
        <v>#DIV/0!</v>
      </c>
      <c r="F11" s="24">
        <f t="shared" si="1"/>
        <v>0</v>
      </c>
      <c r="G11" s="24"/>
      <c r="H11" s="24" t="e">
        <f aca="true" t="shared" si="2" ref="H11:H51">D11/G11*100</f>
        <v>#DIV/0!</v>
      </c>
    </row>
    <row r="12" spans="1:8" ht="46.5" customHeight="1" hidden="1">
      <c r="A12" s="27">
        <v>11010200</v>
      </c>
      <c r="B12" s="28" t="s">
        <v>7</v>
      </c>
      <c r="C12" s="24"/>
      <c r="D12" s="24"/>
      <c r="E12" s="24" t="e">
        <f t="shared" si="0"/>
        <v>#DIV/0!</v>
      </c>
      <c r="F12" s="24">
        <f t="shared" si="1"/>
        <v>0</v>
      </c>
      <c r="G12" s="24"/>
      <c r="H12" s="24" t="e">
        <f t="shared" si="2"/>
        <v>#DIV/0!</v>
      </c>
    </row>
    <row r="13" spans="1:8" ht="15" customHeight="1" hidden="1">
      <c r="A13" s="30">
        <v>11010300</v>
      </c>
      <c r="B13" s="30" t="s">
        <v>70</v>
      </c>
      <c r="C13" s="24"/>
      <c r="D13" s="24"/>
      <c r="E13" s="24" t="e">
        <f t="shared" si="0"/>
        <v>#DIV/0!</v>
      </c>
      <c r="F13" s="24"/>
      <c r="G13" s="24"/>
      <c r="H13" s="24" t="e">
        <f t="shared" si="2"/>
        <v>#DIV/0!</v>
      </c>
    </row>
    <row r="14" spans="1:8" ht="62.25" customHeight="1" hidden="1">
      <c r="A14" s="27">
        <v>11010400</v>
      </c>
      <c r="B14" s="28" t="s">
        <v>8</v>
      </c>
      <c r="C14" s="24"/>
      <c r="D14" s="24"/>
      <c r="E14" s="24" t="e">
        <f t="shared" si="0"/>
        <v>#DIV/0!</v>
      </c>
      <c r="F14" s="24">
        <f t="shared" si="1"/>
        <v>0</v>
      </c>
      <c r="G14" s="24"/>
      <c r="H14" s="24" t="e">
        <f t="shared" si="2"/>
        <v>#DIV/0!</v>
      </c>
    </row>
    <row r="15" spans="1:8" ht="46.5" customHeight="1" hidden="1">
      <c r="A15" s="27">
        <v>11010500</v>
      </c>
      <c r="B15" s="28" t="s">
        <v>61</v>
      </c>
      <c r="C15" s="24"/>
      <c r="D15" s="24"/>
      <c r="E15" s="24" t="e">
        <f t="shared" si="0"/>
        <v>#DIV/0!</v>
      </c>
      <c r="F15" s="24">
        <f t="shared" si="1"/>
        <v>0</v>
      </c>
      <c r="G15" s="24"/>
      <c r="H15" s="24" t="e">
        <f t="shared" si="2"/>
        <v>#DIV/0!</v>
      </c>
    </row>
    <row r="16" spans="1:8" ht="62.25" customHeight="1" hidden="1">
      <c r="A16" s="27">
        <v>11010600</v>
      </c>
      <c r="B16" s="28" t="s">
        <v>62</v>
      </c>
      <c r="C16" s="24"/>
      <c r="D16" s="24"/>
      <c r="E16" s="24" t="e">
        <f t="shared" si="0"/>
        <v>#DIV/0!</v>
      </c>
      <c r="F16" s="24">
        <f t="shared" si="1"/>
        <v>0</v>
      </c>
      <c r="G16" s="24"/>
      <c r="H16" s="24" t="e">
        <f t="shared" si="2"/>
        <v>#DIV/0!</v>
      </c>
    </row>
    <row r="17" spans="1:8" ht="47.25">
      <c r="A17" s="27">
        <v>11020200</v>
      </c>
      <c r="B17" s="28" t="s">
        <v>9</v>
      </c>
      <c r="C17" s="31">
        <v>378</v>
      </c>
      <c r="D17" s="31">
        <v>982.92</v>
      </c>
      <c r="E17" s="24">
        <f t="shared" si="0"/>
        <v>260.031746031746</v>
      </c>
      <c r="F17" s="24">
        <f t="shared" si="1"/>
        <v>604.92</v>
      </c>
      <c r="G17" s="31">
        <v>308.0133</v>
      </c>
      <c r="H17" s="24">
        <f t="shared" si="2"/>
        <v>319.1160901168878</v>
      </c>
    </row>
    <row r="18" spans="1:8" ht="15.75" hidden="1">
      <c r="A18" s="27"/>
      <c r="B18" s="32"/>
      <c r="C18" s="24"/>
      <c r="D18" s="33"/>
      <c r="E18" s="68"/>
      <c r="F18" s="24"/>
      <c r="G18" s="33"/>
      <c r="H18" s="24"/>
    </row>
    <row r="19" spans="1:8" ht="40.5" customHeight="1">
      <c r="A19" s="27">
        <v>13000000</v>
      </c>
      <c r="B19" s="28" t="s">
        <v>111</v>
      </c>
      <c r="C19" s="34">
        <v>0</v>
      </c>
      <c r="D19" s="35">
        <v>0.02</v>
      </c>
      <c r="E19" s="68" t="e">
        <f t="shared" si="0"/>
        <v>#DIV/0!</v>
      </c>
      <c r="F19" s="34">
        <f t="shared" si="1"/>
        <v>0.02</v>
      </c>
      <c r="G19" s="35">
        <v>0.13</v>
      </c>
      <c r="H19" s="68">
        <f t="shared" si="2"/>
        <v>15.384615384615385</v>
      </c>
    </row>
    <row r="20" spans="1:8" ht="40.5" customHeight="1">
      <c r="A20" s="27">
        <v>14020000</v>
      </c>
      <c r="B20" s="28" t="s">
        <v>112</v>
      </c>
      <c r="C20" s="34">
        <v>0</v>
      </c>
      <c r="D20" s="35">
        <v>1560.61</v>
      </c>
      <c r="E20" s="68" t="e">
        <f t="shared" si="0"/>
        <v>#DIV/0!</v>
      </c>
      <c r="F20" s="34">
        <f t="shared" si="1"/>
        <v>1560.61</v>
      </c>
      <c r="G20" s="35">
        <v>0</v>
      </c>
      <c r="H20" s="68" t="e">
        <f t="shared" si="2"/>
        <v>#DIV/0!</v>
      </c>
    </row>
    <row r="21" spans="1:8" ht="50.25" customHeight="1">
      <c r="A21" s="27">
        <v>14030000</v>
      </c>
      <c r="B21" s="28" t="s">
        <v>113</v>
      </c>
      <c r="C21" s="34">
        <v>1000</v>
      </c>
      <c r="D21" s="35">
        <v>5908.25</v>
      </c>
      <c r="E21" s="68">
        <f t="shared" si="0"/>
        <v>590.8249999999999</v>
      </c>
      <c r="F21" s="34">
        <f t="shared" si="1"/>
        <v>4908.25</v>
      </c>
      <c r="G21" s="35">
        <v>0</v>
      </c>
      <c r="H21" s="68" t="e">
        <f t="shared" si="2"/>
        <v>#DIV/0!</v>
      </c>
    </row>
    <row r="22" spans="1:8" ht="44.25" customHeight="1">
      <c r="A22" s="27">
        <v>14040000</v>
      </c>
      <c r="B22" s="32" t="s">
        <v>86</v>
      </c>
      <c r="C22" s="36">
        <v>23522.2</v>
      </c>
      <c r="D22" s="36">
        <v>13471.05</v>
      </c>
      <c r="E22" s="24">
        <f t="shared" si="0"/>
        <v>57.269515606533396</v>
      </c>
      <c r="F22" s="24">
        <f>D22-C22</f>
        <v>-10051.150000000001</v>
      </c>
      <c r="G22" s="36">
        <v>20905.47452</v>
      </c>
      <c r="H22" s="24">
        <f t="shared" si="2"/>
        <v>64.43790590408469</v>
      </c>
    </row>
    <row r="23" spans="1:8" ht="60.75" customHeight="1">
      <c r="A23" s="27">
        <v>18010100</v>
      </c>
      <c r="B23" s="32" t="s">
        <v>87</v>
      </c>
      <c r="C23" s="37">
        <v>269.82</v>
      </c>
      <c r="D23" s="37">
        <v>156.28</v>
      </c>
      <c r="E23" s="24">
        <f t="shared" si="0"/>
        <v>57.92009487806686</v>
      </c>
      <c r="F23" s="24">
        <f t="shared" si="1"/>
        <v>-113.53999999999999</v>
      </c>
      <c r="G23" s="37">
        <v>240.78365</v>
      </c>
      <c r="H23" s="24">
        <f t="shared" si="2"/>
        <v>64.90473917145123</v>
      </c>
    </row>
    <row r="24" spans="1:8" ht="65.25" customHeight="1">
      <c r="A24" s="27">
        <v>18010200</v>
      </c>
      <c r="B24" s="32" t="s">
        <v>88</v>
      </c>
      <c r="C24" s="37">
        <v>3.99</v>
      </c>
      <c r="D24" s="37">
        <v>19.11</v>
      </c>
      <c r="E24" s="68">
        <f t="shared" si="0"/>
        <v>478.94736842105254</v>
      </c>
      <c r="F24" s="24">
        <f t="shared" si="1"/>
        <v>15.12</v>
      </c>
      <c r="G24" s="37">
        <v>39.36491</v>
      </c>
      <c r="H24" s="24">
        <f t="shared" si="2"/>
        <v>48.545773380404015</v>
      </c>
    </row>
    <row r="25" spans="1:8" ht="66" customHeight="1">
      <c r="A25" s="27">
        <v>18010300</v>
      </c>
      <c r="B25" s="32" t="s">
        <v>89</v>
      </c>
      <c r="C25" s="37">
        <v>2.41</v>
      </c>
      <c r="D25" s="37">
        <v>112.46</v>
      </c>
      <c r="E25" s="68">
        <f t="shared" si="0"/>
        <v>4666.390041493776</v>
      </c>
      <c r="F25" s="24">
        <f>D25-C25</f>
        <v>110.05</v>
      </c>
      <c r="G25" s="37">
        <v>-0.25866</v>
      </c>
      <c r="H25" s="24">
        <f t="shared" si="2"/>
        <v>-43477.92468878064</v>
      </c>
    </row>
    <row r="26" spans="1:8" ht="65.25" customHeight="1">
      <c r="A26" s="27">
        <v>18010400</v>
      </c>
      <c r="B26" s="32" t="s">
        <v>90</v>
      </c>
      <c r="C26" s="37">
        <v>3050.35</v>
      </c>
      <c r="D26" s="37">
        <v>2830.68</v>
      </c>
      <c r="E26" s="24">
        <f t="shared" si="0"/>
        <v>92.79853131607848</v>
      </c>
      <c r="F26" s="24">
        <v>111.90472167968748</v>
      </c>
      <c r="G26" s="37">
        <v>2623.23293</v>
      </c>
      <c r="H26" s="24">
        <f t="shared" si="2"/>
        <v>107.90806899484903</v>
      </c>
    </row>
    <row r="27" spans="1:8" ht="15" customHeight="1">
      <c r="A27" s="27">
        <v>18010500</v>
      </c>
      <c r="B27" s="27" t="s">
        <v>91</v>
      </c>
      <c r="C27" s="38">
        <v>11140.1</v>
      </c>
      <c r="D27" s="38">
        <v>6572.93</v>
      </c>
      <c r="E27" s="24">
        <f t="shared" si="0"/>
        <v>59.002432653207784</v>
      </c>
      <c r="F27" s="24">
        <f t="shared" si="1"/>
        <v>-4567.17</v>
      </c>
      <c r="G27" s="38">
        <v>12894.09092</v>
      </c>
      <c r="H27" s="24">
        <f t="shared" si="2"/>
        <v>50.97629635761868</v>
      </c>
    </row>
    <row r="28" spans="1:8" ht="15" customHeight="1">
      <c r="A28" s="27">
        <v>18010600</v>
      </c>
      <c r="B28" s="27" t="s">
        <v>92</v>
      </c>
      <c r="C28" s="38">
        <v>8291.6</v>
      </c>
      <c r="D28" s="38">
        <v>7376.71</v>
      </c>
      <c r="E28" s="24">
        <f t="shared" si="0"/>
        <v>88.96606203868976</v>
      </c>
      <c r="F28" s="24">
        <f t="shared" si="1"/>
        <v>-914.8900000000003</v>
      </c>
      <c r="G28" s="38">
        <v>11015.007539999999</v>
      </c>
      <c r="H28" s="24">
        <f t="shared" si="2"/>
        <v>66.96963187008404</v>
      </c>
    </row>
    <row r="29" spans="1:8" ht="15" customHeight="1">
      <c r="A29" s="27">
        <v>18010700</v>
      </c>
      <c r="B29" s="28" t="s">
        <v>93</v>
      </c>
      <c r="C29" s="38">
        <v>313</v>
      </c>
      <c r="D29" s="38">
        <v>295.26</v>
      </c>
      <c r="E29" s="24">
        <f t="shared" si="0"/>
        <v>94.33226837060703</v>
      </c>
      <c r="F29" s="24">
        <f t="shared" si="1"/>
        <v>-17.74000000000001</v>
      </c>
      <c r="G29" s="38">
        <v>229.63188</v>
      </c>
      <c r="H29" s="24">
        <f t="shared" si="2"/>
        <v>128.5797076608004</v>
      </c>
    </row>
    <row r="30" spans="1:8" ht="15" customHeight="1">
      <c r="A30" s="27">
        <v>18010900</v>
      </c>
      <c r="B30" s="28" t="s">
        <v>94</v>
      </c>
      <c r="C30" s="38">
        <v>2485.08</v>
      </c>
      <c r="D30" s="38">
        <v>2275.09</v>
      </c>
      <c r="E30" s="24">
        <f t="shared" si="0"/>
        <v>91.54997022228662</v>
      </c>
      <c r="F30" s="24">
        <f t="shared" si="1"/>
        <v>-209.98999999999978</v>
      </c>
      <c r="G30" s="38">
        <v>2216.05139</v>
      </c>
      <c r="H30" s="24">
        <f t="shared" si="2"/>
        <v>102.66413541971156</v>
      </c>
    </row>
    <row r="31" spans="1:8" ht="15" customHeight="1">
      <c r="A31" s="27">
        <v>18011000</v>
      </c>
      <c r="B31" s="28" t="s">
        <v>95</v>
      </c>
      <c r="C31" s="39">
        <v>0</v>
      </c>
      <c r="D31" s="39">
        <v>12.5</v>
      </c>
      <c r="E31" s="24" t="e">
        <f t="shared" si="0"/>
        <v>#DIV/0!</v>
      </c>
      <c r="F31" s="24">
        <f t="shared" si="1"/>
        <v>12.5</v>
      </c>
      <c r="G31" s="39">
        <v>0</v>
      </c>
      <c r="H31" s="68" t="e">
        <f t="shared" si="2"/>
        <v>#DIV/0!</v>
      </c>
    </row>
    <row r="32" spans="1:8" ht="15" customHeight="1">
      <c r="A32" s="27">
        <v>18011100</v>
      </c>
      <c r="B32" s="28" t="s">
        <v>96</v>
      </c>
      <c r="C32" s="39">
        <v>86.5</v>
      </c>
      <c r="D32" s="39">
        <v>52.09</v>
      </c>
      <c r="E32" s="24">
        <f t="shared" si="0"/>
        <v>60.21965317919076</v>
      </c>
      <c r="F32" s="24">
        <f t="shared" si="1"/>
        <v>-34.41</v>
      </c>
      <c r="G32" s="39">
        <v>108.33333</v>
      </c>
      <c r="H32" s="24">
        <f t="shared" si="2"/>
        <v>48.08307840255626</v>
      </c>
    </row>
    <row r="33" spans="1:8" ht="15.75">
      <c r="A33" s="27">
        <v>18030000</v>
      </c>
      <c r="B33" s="28" t="s">
        <v>63</v>
      </c>
      <c r="C33" s="40">
        <v>29.03</v>
      </c>
      <c r="D33" s="40">
        <v>43.15</v>
      </c>
      <c r="E33" s="24">
        <f t="shared" si="0"/>
        <v>148.63933861522563</v>
      </c>
      <c r="F33" s="24">
        <f>D33-C33</f>
        <v>14.119999999999997</v>
      </c>
      <c r="G33" s="40">
        <v>28.39473</v>
      </c>
      <c r="H33" s="24">
        <f t="shared" si="2"/>
        <v>151.9648188237747</v>
      </c>
    </row>
    <row r="34" spans="1:8" ht="30.75" customHeight="1" hidden="1">
      <c r="A34" s="27">
        <v>18030100</v>
      </c>
      <c r="B34" s="28" t="s">
        <v>64</v>
      </c>
      <c r="C34" s="24"/>
      <c r="D34" s="24"/>
      <c r="E34" s="24" t="e">
        <f t="shared" si="0"/>
        <v>#DIV/0!</v>
      </c>
      <c r="F34" s="24">
        <f t="shared" si="1"/>
        <v>0</v>
      </c>
      <c r="G34" s="24"/>
      <c r="H34" s="24" t="e">
        <f t="shared" si="2"/>
        <v>#DIV/0!</v>
      </c>
    </row>
    <row r="35" spans="1:8" ht="30.75" customHeight="1" hidden="1">
      <c r="A35" s="27">
        <v>18030200</v>
      </c>
      <c r="B35" s="28" t="s">
        <v>65</v>
      </c>
      <c r="C35" s="24"/>
      <c r="D35" s="24"/>
      <c r="E35" s="24" t="e">
        <f t="shared" si="0"/>
        <v>#DIV/0!</v>
      </c>
      <c r="F35" s="24">
        <f t="shared" si="1"/>
        <v>0</v>
      </c>
      <c r="G35" s="24"/>
      <c r="H35" s="24" t="e">
        <f t="shared" si="2"/>
        <v>#DIV/0!</v>
      </c>
    </row>
    <row r="36" spans="1:8" ht="31.5">
      <c r="A36" s="27">
        <v>18040000</v>
      </c>
      <c r="B36" s="28" t="s">
        <v>10</v>
      </c>
      <c r="C36" s="41">
        <v>0</v>
      </c>
      <c r="D36" s="41">
        <v>-8.46</v>
      </c>
      <c r="E36" s="68" t="e">
        <f t="shared" si="0"/>
        <v>#DIV/0!</v>
      </c>
      <c r="F36" s="24">
        <f t="shared" si="1"/>
        <v>-8.46</v>
      </c>
      <c r="G36" s="41">
        <v>-16.411510000000003</v>
      </c>
      <c r="H36" s="24">
        <f t="shared" si="2"/>
        <v>51.54918712537725</v>
      </c>
    </row>
    <row r="37" spans="1:8" ht="46.5" customHeight="1" hidden="1">
      <c r="A37" s="27">
        <v>18040100</v>
      </c>
      <c r="B37" s="28" t="s">
        <v>11</v>
      </c>
      <c r="C37" s="24"/>
      <c r="D37" s="24"/>
      <c r="E37" s="24" t="e">
        <f t="shared" si="0"/>
        <v>#DIV/0!</v>
      </c>
      <c r="F37" s="24">
        <f t="shared" si="1"/>
        <v>0</v>
      </c>
      <c r="G37" s="24"/>
      <c r="H37" s="24" t="e">
        <f t="shared" si="2"/>
        <v>#DIV/0!</v>
      </c>
    </row>
    <row r="38" spans="1:8" ht="46.5" customHeight="1" hidden="1">
      <c r="A38" s="27">
        <v>18040200</v>
      </c>
      <c r="B38" s="28" t="s">
        <v>12</v>
      </c>
      <c r="C38" s="24"/>
      <c r="D38" s="24"/>
      <c r="E38" s="24" t="e">
        <f t="shared" si="0"/>
        <v>#DIV/0!</v>
      </c>
      <c r="F38" s="24">
        <f t="shared" si="1"/>
        <v>0</v>
      </c>
      <c r="G38" s="24"/>
      <c r="H38" s="24" t="e">
        <f t="shared" si="2"/>
        <v>#DIV/0!</v>
      </c>
    </row>
    <row r="39" spans="1:8" ht="46.5" customHeight="1" hidden="1">
      <c r="A39" s="27">
        <v>18040500</v>
      </c>
      <c r="B39" s="28" t="s">
        <v>13</v>
      </c>
      <c r="C39" s="24"/>
      <c r="D39" s="24"/>
      <c r="E39" s="24" t="e">
        <f t="shared" si="0"/>
        <v>#DIV/0!</v>
      </c>
      <c r="F39" s="24">
        <f t="shared" si="1"/>
        <v>0</v>
      </c>
      <c r="G39" s="24"/>
      <c r="H39" s="24" t="e">
        <f t="shared" si="2"/>
        <v>#DIV/0!</v>
      </c>
    </row>
    <row r="40" spans="1:8" ht="46.5" customHeight="1" hidden="1">
      <c r="A40" s="27">
        <v>18040600</v>
      </c>
      <c r="B40" s="28" t="s">
        <v>14</v>
      </c>
      <c r="C40" s="24"/>
      <c r="D40" s="24"/>
      <c r="E40" s="24" t="e">
        <f t="shared" si="0"/>
        <v>#DIV/0!</v>
      </c>
      <c r="F40" s="24">
        <f t="shared" si="1"/>
        <v>0</v>
      </c>
      <c r="G40" s="24"/>
      <c r="H40" s="24" t="e">
        <f t="shared" si="2"/>
        <v>#DIV/0!</v>
      </c>
    </row>
    <row r="41" spans="1:8" ht="46.5" customHeight="1" hidden="1">
      <c r="A41" s="27">
        <v>18040700</v>
      </c>
      <c r="B41" s="28" t="s">
        <v>15</v>
      </c>
      <c r="C41" s="24"/>
      <c r="D41" s="24"/>
      <c r="E41" s="24" t="e">
        <f t="shared" si="0"/>
        <v>#DIV/0!</v>
      </c>
      <c r="F41" s="24">
        <f t="shared" si="1"/>
        <v>0</v>
      </c>
      <c r="G41" s="24"/>
      <c r="H41" s="24" t="e">
        <f t="shared" si="2"/>
        <v>#DIV/0!</v>
      </c>
    </row>
    <row r="42" spans="1:8" ht="46.5" customHeight="1" hidden="1">
      <c r="A42" s="27">
        <v>18040800</v>
      </c>
      <c r="B42" s="28" t="s">
        <v>16</v>
      </c>
      <c r="C42" s="24"/>
      <c r="D42" s="24"/>
      <c r="E42" s="24" t="e">
        <f t="shared" si="0"/>
        <v>#DIV/0!</v>
      </c>
      <c r="F42" s="24">
        <f t="shared" si="1"/>
        <v>0</v>
      </c>
      <c r="G42" s="24"/>
      <c r="H42" s="24" t="e">
        <f t="shared" si="2"/>
        <v>#DIV/0!</v>
      </c>
    </row>
    <row r="43" spans="1:8" ht="46.5" customHeight="1" hidden="1">
      <c r="A43" s="27">
        <v>18040900</v>
      </c>
      <c r="B43" s="28" t="s">
        <v>17</v>
      </c>
      <c r="C43" s="24"/>
      <c r="D43" s="24"/>
      <c r="E43" s="24" t="e">
        <f t="shared" si="0"/>
        <v>#DIV/0!</v>
      </c>
      <c r="F43" s="24">
        <f t="shared" si="1"/>
        <v>0</v>
      </c>
      <c r="G43" s="24"/>
      <c r="H43" s="24" t="e">
        <f t="shared" si="2"/>
        <v>#DIV/0!</v>
      </c>
    </row>
    <row r="44" spans="1:8" ht="46.5" customHeight="1" hidden="1">
      <c r="A44" s="27">
        <v>18041000</v>
      </c>
      <c r="B44" s="28" t="s">
        <v>18</v>
      </c>
      <c r="C44" s="24"/>
      <c r="D44" s="24"/>
      <c r="E44" s="24" t="e">
        <f t="shared" si="0"/>
        <v>#DIV/0!</v>
      </c>
      <c r="F44" s="24">
        <f t="shared" si="1"/>
        <v>0</v>
      </c>
      <c r="G44" s="24"/>
      <c r="H44" s="24" t="e">
        <f t="shared" si="2"/>
        <v>#DIV/0!</v>
      </c>
    </row>
    <row r="45" spans="1:8" ht="46.5" customHeight="1" hidden="1">
      <c r="A45" s="27">
        <v>18041300</v>
      </c>
      <c r="B45" s="28" t="s">
        <v>19</v>
      </c>
      <c r="C45" s="24"/>
      <c r="D45" s="24"/>
      <c r="E45" s="24" t="e">
        <f t="shared" si="0"/>
        <v>#DIV/0!</v>
      </c>
      <c r="F45" s="24">
        <f t="shared" si="1"/>
        <v>0</v>
      </c>
      <c r="G45" s="24"/>
      <c r="H45" s="24" t="e">
        <f t="shared" si="2"/>
        <v>#DIV/0!</v>
      </c>
    </row>
    <row r="46" spans="1:8" ht="46.5" customHeight="1" hidden="1">
      <c r="A46" s="27">
        <v>18041400</v>
      </c>
      <c r="B46" s="28" t="s">
        <v>20</v>
      </c>
      <c r="C46" s="24"/>
      <c r="D46" s="24"/>
      <c r="E46" s="24" t="e">
        <f t="shared" si="0"/>
        <v>#DIV/0!</v>
      </c>
      <c r="F46" s="24">
        <f t="shared" si="1"/>
        <v>0</v>
      </c>
      <c r="G46" s="24"/>
      <c r="H46" s="24" t="e">
        <f t="shared" si="2"/>
        <v>#DIV/0!</v>
      </c>
    </row>
    <row r="47" spans="1:8" ht="30.75" customHeight="1" hidden="1">
      <c r="A47" s="27">
        <v>18041700</v>
      </c>
      <c r="B47" s="28" t="s">
        <v>21</v>
      </c>
      <c r="C47" s="24"/>
      <c r="D47" s="24"/>
      <c r="E47" s="24" t="e">
        <f t="shared" si="0"/>
        <v>#DIV/0!</v>
      </c>
      <c r="F47" s="24">
        <f t="shared" si="1"/>
        <v>0</v>
      </c>
      <c r="G47" s="24"/>
      <c r="H47" s="24" t="e">
        <f t="shared" si="2"/>
        <v>#DIV/0!</v>
      </c>
    </row>
    <row r="48" spans="1:8" ht="30.75" customHeight="1" hidden="1">
      <c r="A48" s="27">
        <v>18041800</v>
      </c>
      <c r="B48" s="28" t="s">
        <v>22</v>
      </c>
      <c r="C48" s="24"/>
      <c r="D48" s="24"/>
      <c r="E48" s="24" t="e">
        <f t="shared" si="0"/>
        <v>#DIV/0!</v>
      </c>
      <c r="F48" s="24">
        <f t="shared" si="1"/>
        <v>0</v>
      </c>
      <c r="G48" s="24"/>
      <c r="H48" s="24" t="e">
        <f t="shared" si="2"/>
        <v>#DIV/0!</v>
      </c>
    </row>
    <row r="49" spans="1:8" s="7" customFormat="1" ht="15" customHeight="1">
      <c r="A49" s="27">
        <v>18050000</v>
      </c>
      <c r="B49" s="28" t="s">
        <v>44</v>
      </c>
      <c r="C49" s="42">
        <v>18997.82</v>
      </c>
      <c r="D49" s="43">
        <v>21376.73</v>
      </c>
      <c r="E49" s="24">
        <f t="shared" si="0"/>
        <v>112.52201568390478</v>
      </c>
      <c r="F49" s="24">
        <f t="shared" si="1"/>
        <v>2378.91</v>
      </c>
      <c r="G49" s="43">
        <v>13260.66161</v>
      </c>
      <c r="H49" s="24">
        <f t="shared" si="2"/>
        <v>161.204098473334</v>
      </c>
    </row>
    <row r="50" spans="1:8" s="7" customFormat="1" ht="15" customHeight="1" hidden="1">
      <c r="A50" s="27"/>
      <c r="B50" s="28"/>
      <c r="C50" s="24"/>
      <c r="D50" s="33"/>
      <c r="E50" s="68"/>
      <c r="F50" s="24"/>
      <c r="G50" s="33"/>
      <c r="H50" s="24"/>
    </row>
    <row r="51" spans="1:8" s="7" customFormat="1" ht="37.5" customHeight="1">
      <c r="A51" s="44">
        <v>19090000</v>
      </c>
      <c r="B51" s="28" t="s">
        <v>100</v>
      </c>
      <c r="C51" s="24">
        <v>0</v>
      </c>
      <c r="D51" s="35">
        <v>0</v>
      </c>
      <c r="E51" s="68" t="e">
        <f t="shared" si="0"/>
        <v>#DIV/0!</v>
      </c>
      <c r="F51" s="24">
        <v>0</v>
      </c>
      <c r="G51" s="35">
        <v>0.28</v>
      </c>
      <c r="H51" s="68">
        <f t="shared" si="2"/>
        <v>0</v>
      </c>
    </row>
    <row r="52" spans="1:8" ht="15.75">
      <c r="A52" s="25">
        <v>20000000</v>
      </c>
      <c r="B52" s="26" t="s">
        <v>23</v>
      </c>
      <c r="C52" s="23">
        <f>+C56+C57+C58+C59+C60+C61+C62+C64+C65+C66+C69+C70+C71</f>
        <v>4165.26</v>
      </c>
      <c r="D52" s="23">
        <f>+D56+D57+D58+D59+D60+D61+D62+D64+D65+D66+D69+D70+D71</f>
        <v>4943.709999999999</v>
      </c>
      <c r="E52" s="23">
        <f t="shared" si="0"/>
        <v>118.68910944334804</v>
      </c>
      <c r="F52" s="23">
        <f t="shared" si="1"/>
        <v>778.4499999999989</v>
      </c>
      <c r="G52" s="23">
        <f>+G56+G57+G58+G59+G60+G61+G62+G64+G65+G66+G69+G70+G71</f>
        <v>4511.65095</v>
      </c>
      <c r="H52" s="23">
        <f aca="true" t="shared" si="3" ref="H52:H71">D52/G52*100</f>
        <v>109.57651766034779</v>
      </c>
    </row>
    <row r="53" spans="1:8" ht="50.25" customHeight="1" hidden="1">
      <c r="A53" s="27">
        <v>21010300</v>
      </c>
      <c r="B53" s="28" t="s">
        <v>66</v>
      </c>
      <c r="C53" s="24"/>
      <c r="D53" s="24"/>
      <c r="E53" s="24">
        <v>0</v>
      </c>
      <c r="F53" s="24">
        <f t="shared" si="1"/>
        <v>0</v>
      </c>
      <c r="G53" s="24">
        <v>0</v>
      </c>
      <c r="H53" s="24" t="e">
        <f t="shared" si="3"/>
        <v>#DIV/0!</v>
      </c>
    </row>
    <row r="54" spans="1:8" ht="30.75" customHeight="1" hidden="1">
      <c r="A54" s="27">
        <v>21050000</v>
      </c>
      <c r="B54" s="28" t="s">
        <v>73</v>
      </c>
      <c r="C54" s="24"/>
      <c r="D54" s="24"/>
      <c r="E54" s="24">
        <v>0</v>
      </c>
      <c r="F54" s="24">
        <f t="shared" si="1"/>
        <v>0</v>
      </c>
      <c r="G54" s="24">
        <v>0</v>
      </c>
      <c r="H54" s="24" t="e">
        <f t="shared" si="3"/>
        <v>#DIV/0!</v>
      </c>
    </row>
    <row r="55" spans="1:8" ht="15" customHeight="1" hidden="1">
      <c r="A55" s="27">
        <v>21080500</v>
      </c>
      <c r="B55" s="28" t="s">
        <v>24</v>
      </c>
      <c r="C55" s="24"/>
      <c r="D55" s="24"/>
      <c r="E55" s="24"/>
      <c r="F55" s="24">
        <f t="shared" si="1"/>
        <v>0</v>
      </c>
      <c r="G55" s="24"/>
      <c r="H55" s="24" t="e">
        <f t="shared" si="3"/>
        <v>#DIV/0!</v>
      </c>
    </row>
    <row r="56" spans="1:8" ht="63">
      <c r="A56" s="27">
        <v>21010300</v>
      </c>
      <c r="B56" s="28" t="s">
        <v>120</v>
      </c>
      <c r="C56" s="34">
        <v>0</v>
      </c>
      <c r="D56" s="24">
        <v>0.51</v>
      </c>
      <c r="E56" s="68" t="e">
        <f t="shared" si="0"/>
        <v>#DIV/0!</v>
      </c>
      <c r="F56" s="24">
        <f>D56-C56</f>
        <v>0.51</v>
      </c>
      <c r="G56" s="24">
        <v>0</v>
      </c>
      <c r="H56" s="24" t="e">
        <f t="shared" si="3"/>
        <v>#DIV/0!</v>
      </c>
    </row>
    <row r="57" spans="1:8" ht="31.5">
      <c r="A57" s="27">
        <v>21050000</v>
      </c>
      <c r="B57" s="28" t="s">
        <v>73</v>
      </c>
      <c r="C57" s="34">
        <v>0</v>
      </c>
      <c r="D57" s="24">
        <v>32.99</v>
      </c>
      <c r="E57" s="68" t="e">
        <f t="shared" si="0"/>
        <v>#DIV/0!</v>
      </c>
      <c r="F57" s="24">
        <f>D57-C57</f>
        <v>32.99</v>
      </c>
      <c r="G57" s="24">
        <v>0</v>
      </c>
      <c r="H57" s="24" t="e">
        <f t="shared" si="3"/>
        <v>#DIV/0!</v>
      </c>
    </row>
    <row r="58" spans="1:8" ht="31.5">
      <c r="A58" s="27">
        <v>21080900</v>
      </c>
      <c r="B58" s="28" t="s">
        <v>79</v>
      </c>
      <c r="C58" s="45">
        <v>0</v>
      </c>
      <c r="D58" s="45">
        <v>0</v>
      </c>
      <c r="E58" s="68" t="e">
        <f t="shared" si="0"/>
        <v>#DIV/0!</v>
      </c>
      <c r="F58" s="24">
        <f t="shared" si="1"/>
        <v>0</v>
      </c>
      <c r="G58" s="45">
        <v>0.09938</v>
      </c>
      <c r="H58" s="24">
        <f t="shared" si="3"/>
        <v>0</v>
      </c>
    </row>
    <row r="59" spans="1:8" ht="15.75">
      <c r="A59" s="27">
        <v>21081100</v>
      </c>
      <c r="B59" s="28" t="s">
        <v>25</v>
      </c>
      <c r="C59" s="46">
        <v>3</v>
      </c>
      <c r="D59" s="46">
        <v>43.13</v>
      </c>
      <c r="E59" s="24">
        <f t="shared" si="0"/>
        <v>1437.6666666666667</v>
      </c>
      <c r="F59" s="24">
        <f>D59-C59</f>
        <v>40.13</v>
      </c>
      <c r="G59" s="46">
        <v>6.78186</v>
      </c>
      <c r="H59" s="24">
        <f t="shared" si="3"/>
        <v>635.9612259763546</v>
      </c>
    </row>
    <row r="60" spans="1:8" ht="63">
      <c r="A60" s="27">
        <v>21081500</v>
      </c>
      <c r="B60" s="28" t="s">
        <v>121</v>
      </c>
      <c r="C60" s="46">
        <v>0</v>
      </c>
      <c r="D60" s="46">
        <v>53.47</v>
      </c>
      <c r="E60" s="24" t="e">
        <f t="shared" si="0"/>
        <v>#DIV/0!</v>
      </c>
      <c r="F60" s="24">
        <f>D60-C60</f>
        <v>53.47</v>
      </c>
      <c r="G60" s="46">
        <v>0</v>
      </c>
      <c r="H60" s="24" t="e">
        <f t="shared" si="3"/>
        <v>#DIV/0!</v>
      </c>
    </row>
    <row r="61" spans="1:8" ht="63">
      <c r="A61" s="47">
        <v>22010300</v>
      </c>
      <c r="B61" s="28" t="s">
        <v>101</v>
      </c>
      <c r="C61" s="48">
        <v>103.49</v>
      </c>
      <c r="D61" s="48">
        <v>198.95</v>
      </c>
      <c r="E61" s="68">
        <f t="shared" si="0"/>
        <v>192.2407962121944</v>
      </c>
      <c r="F61" s="24">
        <v>0</v>
      </c>
      <c r="G61" s="48">
        <v>38.867</v>
      </c>
      <c r="H61" s="68">
        <f t="shared" si="3"/>
        <v>511.8738261249904</v>
      </c>
    </row>
    <row r="62" spans="1:8" s="7" customFormat="1" ht="29.25" customHeight="1">
      <c r="A62" s="27">
        <v>22012500</v>
      </c>
      <c r="B62" s="28" t="s">
        <v>97</v>
      </c>
      <c r="C62" s="49">
        <v>1398.01</v>
      </c>
      <c r="D62" s="49">
        <v>1583.52</v>
      </c>
      <c r="E62" s="24">
        <f t="shared" si="0"/>
        <v>113.2695760402286</v>
      </c>
      <c r="F62" s="24">
        <f t="shared" si="1"/>
        <v>185.51</v>
      </c>
      <c r="G62" s="49">
        <v>1360.7898</v>
      </c>
      <c r="H62" s="24">
        <f t="shared" si="3"/>
        <v>116.36771527828913</v>
      </c>
    </row>
    <row r="63" spans="1:8" ht="30.75" customHeight="1" hidden="1">
      <c r="A63" s="27">
        <v>22010300</v>
      </c>
      <c r="B63" s="28" t="s">
        <v>75</v>
      </c>
      <c r="C63" s="24"/>
      <c r="D63" s="24"/>
      <c r="E63" s="24" t="e">
        <f t="shared" si="0"/>
        <v>#DIV/0!</v>
      </c>
      <c r="F63" s="24"/>
      <c r="G63" s="24"/>
      <c r="H63" s="24" t="e">
        <f t="shared" si="3"/>
        <v>#DIV/0!</v>
      </c>
    </row>
    <row r="64" spans="1:8" ht="30.75" customHeight="1">
      <c r="A64" s="50">
        <v>22012600</v>
      </c>
      <c r="B64" s="28" t="s">
        <v>102</v>
      </c>
      <c r="C64" s="51">
        <v>129.81</v>
      </c>
      <c r="D64" s="51">
        <v>128.07</v>
      </c>
      <c r="E64" s="68">
        <f t="shared" si="0"/>
        <v>98.65957938525537</v>
      </c>
      <c r="F64" s="24">
        <v>0</v>
      </c>
      <c r="G64" s="51">
        <v>94.41278999999999</v>
      </c>
      <c r="H64" s="68">
        <f t="shared" si="3"/>
        <v>135.64899416699794</v>
      </c>
    </row>
    <row r="65" spans="1:8" ht="35.25" customHeight="1">
      <c r="A65" s="27">
        <v>22080400</v>
      </c>
      <c r="B65" s="28" t="s">
        <v>80</v>
      </c>
      <c r="C65" s="52">
        <v>700</v>
      </c>
      <c r="D65" s="52">
        <v>866.13</v>
      </c>
      <c r="E65" s="24">
        <f t="shared" si="0"/>
        <v>123.73285714285713</v>
      </c>
      <c r="F65" s="24">
        <f t="shared" si="1"/>
        <v>166.13</v>
      </c>
      <c r="G65" s="52">
        <v>639.11822</v>
      </c>
      <c r="H65" s="24">
        <f t="shared" si="3"/>
        <v>135.51952876574228</v>
      </c>
    </row>
    <row r="66" spans="1:8" ht="15.75">
      <c r="A66" s="27">
        <v>22090000</v>
      </c>
      <c r="B66" s="28" t="s">
        <v>26</v>
      </c>
      <c r="C66" s="53">
        <v>755.95</v>
      </c>
      <c r="D66" s="53">
        <v>80.2</v>
      </c>
      <c r="E66" s="24">
        <f t="shared" si="0"/>
        <v>10.609167272967788</v>
      </c>
      <c r="F66" s="24">
        <f t="shared" si="1"/>
        <v>-675.75</v>
      </c>
      <c r="G66" s="53">
        <v>889.4034499999999</v>
      </c>
      <c r="H66" s="24">
        <f t="shared" si="3"/>
        <v>9.017280065644002</v>
      </c>
    </row>
    <row r="67" spans="1:8" ht="62.25" customHeight="1" hidden="1">
      <c r="A67" s="27">
        <v>22090100</v>
      </c>
      <c r="B67" s="28" t="s">
        <v>27</v>
      </c>
      <c r="C67" s="24"/>
      <c r="D67" s="24"/>
      <c r="E67" s="24" t="e">
        <f t="shared" si="0"/>
        <v>#DIV/0!</v>
      </c>
      <c r="F67" s="24">
        <f t="shared" si="1"/>
        <v>0</v>
      </c>
      <c r="G67" s="24"/>
      <c r="H67" s="24" t="e">
        <f t="shared" si="3"/>
        <v>#DIV/0!</v>
      </c>
    </row>
    <row r="68" spans="1:8" ht="62.25" customHeight="1" hidden="1">
      <c r="A68" s="27">
        <v>22090400</v>
      </c>
      <c r="B68" s="28" t="s">
        <v>28</v>
      </c>
      <c r="C68" s="24"/>
      <c r="D68" s="24"/>
      <c r="E68" s="24" t="e">
        <f t="shared" si="0"/>
        <v>#DIV/0!</v>
      </c>
      <c r="F68" s="24">
        <f t="shared" si="1"/>
        <v>0</v>
      </c>
      <c r="G68" s="24"/>
      <c r="H68" s="24" t="e">
        <f t="shared" si="3"/>
        <v>#DIV/0!</v>
      </c>
    </row>
    <row r="69" spans="1:8" ht="15.75">
      <c r="A69" s="27">
        <v>24060300</v>
      </c>
      <c r="B69" s="28" t="s">
        <v>24</v>
      </c>
      <c r="C69" s="54">
        <v>75</v>
      </c>
      <c r="D69" s="54">
        <v>237.75</v>
      </c>
      <c r="E69" s="24">
        <f t="shared" si="0"/>
        <v>317</v>
      </c>
      <c r="F69" s="24">
        <f t="shared" si="1"/>
        <v>162.75</v>
      </c>
      <c r="G69" s="54">
        <v>222.87529999999998</v>
      </c>
      <c r="H69" s="24">
        <f t="shared" si="3"/>
        <v>106.6740011118325</v>
      </c>
    </row>
    <row r="70" spans="1:8" ht="78.75">
      <c r="A70" s="27">
        <v>24061900</v>
      </c>
      <c r="B70" s="28" t="s">
        <v>122</v>
      </c>
      <c r="C70" s="54">
        <v>0</v>
      </c>
      <c r="D70" s="54">
        <v>242.91</v>
      </c>
      <c r="E70" s="24" t="e">
        <f t="shared" si="0"/>
        <v>#DIV/0!</v>
      </c>
      <c r="F70" s="24">
        <f t="shared" si="1"/>
        <v>242.91</v>
      </c>
      <c r="G70" s="54">
        <v>0</v>
      </c>
      <c r="H70" s="24" t="e">
        <f t="shared" si="3"/>
        <v>#DIV/0!</v>
      </c>
    </row>
    <row r="71" spans="1:8" ht="31.5">
      <c r="A71" s="27">
        <v>24160100</v>
      </c>
      <c r="B71" s="28" t="s">
        <v>76</v>
      </c>
      <c r="C71" s="55">
        <v>1000</v>
      </c>
      <c r="D71" s="55">
        <v>1476.08</v>
      </c>
      <c r="E71" s="24">
        <f t="shared" si="0"/>
        <v>147.60799999999998</v>
      </c>
      <c r="F71" s="24">
        <f t="shared" si="1"/>
        <v>476.0799999999999</v>
      </c>
      <c r="G71" s="55">
        <v>1259.30315</v>
      </c>
      <c r="H71" s="24">
        <f t="shared" si="3"/>
        <v>117.2140322209152</v>
      </c>
    </row>
    <row r="72" spans="1:8" s="21" customFormat="1" ht="31.5">
      <c r="A72" s="25">
        <v>31010200</v>
      </c>
      <c r="B72" s="26" t="s">
        <v>77</v>
      </c>
      <c r="C72" s="56">
        <v>0</v>
      </c>
      <c r="D72" s="23">
        <v>0</v>
      </c>
      <c r="E72" s="68" t="e">
        <f t="shared" si="0"/>
        <v>#DIV/0!</v>
      </c>
      <c r="F72" s="23">
        <f t="shared" si="1"/>
        <v>0</v>
      </c>
      <c r="G72" s="23">
        <v>0.2</v>
      </c>
      <c r="H72" s="23">
        <v>0</v>
      </c>
    </row>
    <row r="73" spans="1:8" ht="15.75">
      <c r="A73" s="25">
        <v>40000000</v>
      </c>
      <c r="B73" s="26" t="s">
        <v>31</v>
      </c>
      <c r="C73" s="23">
        <f>C74+C75</f>
        <v>352600.45</v>
      </c>
      <c r="D73" s="23">
        <f>D74+D75</f>
        <v>350558.78</v>
      </c>
      <c r="E73" s="23">
        <f t="shared" si="0"/>
        <v>99.42096784051184</v>
      </c>
      <c r="F73" s="23">
        <f t="shared" si="1"/>
        <v>-2041.6699999999837</v>
      </c>
      <c r="G73" s="23">
        <f>G74+G75</f>
        <v>215372.33337</v>
      </c>
      <c r="H73" s="23">
        <f aca="true" t="shared" si="4" ref="H73:H90">D73/G73*100</f>
        <v>162.7687152359332</v>
      </c>
    </row>
    <row r="74" spans="1:8" ht="18.75" customHeight="1">
      <c r="A74" s="57">
        <v>41020900</v>
      </c>
      <c r="B74" s="57" t="s">
        <v>103</v>
      </c>
      <c r="C74" s="58">
        <v>0</v>
      </c>
      <c r="D74" s="58">
        <v>0</v>
      </c>
      <c r="E74" s="24" t="e">
        <f t="shared" si="0"/>
        <v>#DIV/0!</v>
      </c>
      <c r="F74" s="24">
        <f t="shared" si="1"/>
        <v>0</v>
      </c>
      <c r="G74" s="58">
        <v>4882.8</v>
      </c>
      <c r="H74" s="68">
        <f t="shared" si="4"/>
        <v>0</v>
      </c>
    </row>
    <row r="75" spans="1:8" ht="18.75" customHeight="1">
      <c r="A75" s="27">
        <v>41030000</v>
      </c>
      <c r="B75" s="28" t="s">
        <v>32</v>
      </c>
      <c r="C75" s="59">
        <v>352600.45</v>
      </c>
      <c r="D75" s="59">
        <v>350558.78</v>
      </c>
      <c r="E75" s="24">
        <f t="shared" si="0"/>
        <v>99.42096784051184</v>
      </c>
      <c r="F75" s="24">
        <f t="shared" si="1"/>
        <v>-2041.6699999999837</v>
      </c>
      <c r="G75" s="59">
        <v>210489.53337000002</v>
      </c>
      <c r="H75" s="24">
        <f t="shared" si="4"/>
        <v>166.54451857413036</v>
      </c>
    </row>
    <row r="76" spans="1:8" ht="75">
      <c r="A76" s="27">
        <v>41030600</v>
      </c>
      <c r="B76" s="32" t="s">
        <v>33</v>
      </c>
      <c r="C76" s="60">
        <v>60482.39</v>
      </c>
      <c r="D76" s="60">
        <v>58885.27</v>
      </c>
      <c r="E76" s="24">
        <f t="shared" si="0"/>
        <v>97.35936360980443</v>
      </c>
      <c r="F76" s="24">
        <f t="shared" si="1"/>
        <v>-1597.1200000000026</v>
      </c>
      <c r="G76" s="60">
        <v>51897.43197</v>
      </c>
      <c r="H76" s="24">
        <f t="shared" si="4"/>
        <v>113.46470868546908</v>
      </c>
    </row>
    <row r="77" spans="1:8" ht="105">
      <c r="A77" s="27">
        <v>41030800</v>
      </c>
      <c r="B77" s="32" t="s">
        <v>34</v>
      </c>
      <c r="C77" s="61">
        <v>186756.65</v>
      </c>
      <c r="D77" s="61">
        <v>186756.65</v>
      </c>
      <c r="E77" s="24">
        <f t="shared" si="0"/>
        <v>100</v>
      </c>
      <c r="F77" s="24">
        <f t="shared" si="1"/>
        <v>0</v>
      </c>
      <c r="G77" s="61">
        <v>79478.50476000001</v>
      </c>
      <c r="H77" s="24">
        <f t="shared" si="4"/>
        <v>234.97755847816478</v>
      </c>
    </row>
    <row r="78" spans="1:8" ht="105" hidden="1">
      <c r="A78" s="27">
        <v>41030900</v>
      </c>
      <c r="B78" s="32" t="s">
        <v>35</v>
      </c>
      <c r="C78" s="24">
        <v>0</v>
      </c>
      <c r="D78" s="24">
        <v>0</v>
      </c>
      <c r="E78" s="68" t="e">
        <f t="shared" si="0"/>
        <v>#DIV/0!</v>
      </c>
      <c r="F78" s="24">
        <f t="shared" si="1"/>
        <v>0</v>
      </c>
      <c r="G78" s="24">
        <v>0</v>
      </c>
      <c r="H78" s="24" t="e">
        <f t="shared" si="4"/>
        <v>#DIV/0!</v>
      </c>
    </row>
    <row r="79" spans="1:8" ht="75">
      <c r="A79" s="27">
        <v>41031000</v>
      </c>
      <c r="B79" s="32" t="s">
        <v>36</v>
      </c>
      <c r="C79" s="62">
        <v>124.42</v>
      </c>
      <c r="D79" s="62">
        <v>124.42</v>
      </c>
      <c r="E79" s="24">
        <f t="shared" si="0"/>
        <v>100</v>
      </c>
      <c r="F79" s="24">
        <f t="shared" si="1"/>
        <v>0</v>
      </c>
      <c r="G79" s="62">
        <v>53.24925</v>
      </c>
      <c r="H79" s="24">
        <f t="shared" si="4"/>
        <v>233.65587308741436</v>
      </c>
    </row>
    <row r="80" spans="1:8" ht="78" customHeight="1" hidden="1">
      <c r="A80" s="27">
        <v>41032600</v>
      </c>
      <c r="B80" s="32" t="s">
        <v>67</v>
      </c>
      <c r="C80" s="24"/>
      <c r="D80" s="24"/>
      <c r="E80" s="24" t="e">
        <f t="shared" si="0"/>
        <v>#DIV/0!</v>
      </c>
      <c r="F80" s="24">
        <f t="shared" si="1"/>
        <v>0</v>
      </c>
      <c r="G80" s="24"/>
      <c r="H80" s="24" t="e">
        <f t="shared" si="4"/>
        <v>#DIV/0!</v>
      </c>
    </row>
    <row r="81" spans="1:8" ht="62.25" customHeight="1" hidden="1">
      <c r="A81" s="27">
        <v>41034500</v>
      </c>
      <c r="B81" s="32" t="s">
        <v>74</v>
      </c>
      <c r="C81" s="24"/>
      <c r="D81" s="24"/>
      <c r="E81" s="24" t="e">
        <f t="shared" si="0"/>
        <v>#DIV/0!</v>
      </c>
      <c r="F81" s="24">
        <f t="shared" si="1"/>
        <v>0</v>
      </c>
      <c r="G81" s="24"/>
      <c r="H81" s="24" t="e">
        <f t="shared" si="4"/>
        <v>#DIV/0!</v>
      </c>
    </row>
    <row r="82" spans="1:8" ht="62.25" customHeight="1">
      <c r="A82" s="27">
        <v>41033600</v>
      </c>
      <c r="B82" s="32" t="s">
        <v>115</v>
      </c>
      <c r="C82" s="24">
        <v>543.11</v>
      </c>
      <c r="D82" s="24">
        <v>543.11</v>
      </c>
      <c r="E82" s="24">
        <f t="shared" si="0"/>
        <v>100</v>
      </c>
      <c r="F82" s="24">
        <f t="shared" si="1"/>
        <v>0</v>
      </c>
      <c r="G82" s="24">
        <v>0</v>
      </c>
      <c r="H82" s="24" t="e">
        <f t="shared" si="4"/>
        <v>#DIV/0!</v>
      </c>
    </row>
    <row r="83" spans="1:8" ht="18" customHeight="1">
      <c r="A83" s="27">
        <v>41033900</v>
      </c>
      <c r="B83" s="28" t="s">
        <v>83</v>
      </c>
      <c r="C83" s="63">
        <v>48200</v>
      </c>
      <c r="D83" s="63">
        <v>48200</v>
      </c>
      <c r="E83" s="24">
        <f>D83/C83*100</f>
        <v>100</v>
      </c>
      <c r="F83" s="34">
        <f>D83-C83</f>
        <v>0</v>
      </c>
      <c r="G83" s="63">
        <v>39931.7</v>
      </c>
      <c r="H83" s="24">
        <f t="shared" si="4"/>
        <v>120.70610567544082</v>
      </c>
    </row>
    <row r="84" spans="1:8" ht="32.25" customHeight="1">
      <c r="A84" s="27">
        <v>41034200</v>
      </c>
      <c r="B84" s="28" t="s">
        <v>84</v>
      </c>
      <c r="C84" s="64">
        <v>50289.6</v>
      </c>
      <c r="D84" s="64">
        <v>50289.6</v>
      </c>
      <c r="E84" s="24">
        <f>D84/C84*100</f>
        <v>100</v>
      </c>
      <c r="F84" s="34">
        <f>D84-C84</f>
        <v>0</v>
      </c>
      <c r="G84" s="64">
        <v>38812.8</v>
      </c>
      <c r="H84" s="24">
        <f t="shared" si="4"/>
        <v>129.56962651496414</v>
      </c>
    </row>
    <row r="85" spans="1:8" ht="18" customHeight="1">
      <c r="A85" s="27">
        <v>41035000</v>
      </c>
      <c r="B85" s="28" t="s">
        <v>37</v>
      </c>
      <c r="C85" s="65">
        <v>2408.64</v>
      </c>
      <c r="D85" s="65">
        <v>2408.64</v>
      </c>
      <c r="E85" s="24">
        <f t="shared" si="0"/>
        <v>100</v>
      </c>
      <c r="F85" s="24">
        <f t="shared" si="1"/>
        <v>0</v>
      </c>
      <c r="G85" s="65">
        <v>7.36</v>
      </c>
      <c r="H85" s="24">
        <f t="shared" si="4"/>
        <v>32726.086956521736</v>
      </c>
    </row>
    <row r="86" spans="1:8" ht="62.25" customHeight="1" hidden="1">
      <c r="A86" s="27">
        <v>41035200</v>
      </c>
      <c r="B86" s="28" t="s">
        <v>71</v>
      </c>
      <c r="C86" s="24"/>
      <c r="D86" s="24"/>
      <c r="E86" s="24" t="e">
        <f t="shared" si="0"/>
        <v>#DIV/0!</v>
      </c>
      <c r="F86" s="24">
        <f t="shared" si="1"/>
        <v>0</v>
      </c>
      <c r="G86" s="24"/>
      <c r="H86" s="24" t="e">
        <f t="shared" si="4"/>
        <v>#DIV/0!</v>
      </c>
    </row>
    <row r="87" spans="1:8" ht="62.25" customHeight="1">
      <c r="A87" s="27">
        <v>41035300</v>
      </c>
      <c r="B87" s="28" t="s">
        <v>116</v>
      </c>
      <c r="C87" s="24">
        <v>2890.34</v>
      </c>
      <c r="D87" s="24">
        <v>2890.34</v>
      </c>
      <c r="E87" s="24">
        <f t="shared" si="0"/>
        <v>100</v>
      </c>
      <c r="F87" s="24">
        <f t="shared" si="1"/>
        <v>0</v>
      </c>
      <c r="G87" s="24">
        <v>0</v>
      </c>
      <c r="H87" s="24" t="e">
        <f t="shared" si="4"/>
        <v>#DIV/0!</v>
      </c>
    </row>
    <row r="88" spans="1:8" ht="62.25" customHeight="1">
      <c r="A88" s="27">
        <v>41035400</v>
      </c>
      <c r="B88" s="28" t="s">
        <v>117</v>
      </c>
      <c r="C88" s="24">
        <v>190.44</v>
      </c>
      <c r="D88" s="24">
        <v>190.44</v>
      </c>
      <c r="E88" s="24">
        <f t="shared" si="0"/>
        <v>100</v>
      </c>
      <c r="F88" s="24">
        <f t="shared" si="1"/>
        <v>0</v>
      </c>
      <c r="G88" s="24">
        <v>0</v>
      </c>
      <c r="H88" s="24" t="e">
        <f t="shared" si="4"/>
        <v>#DIV/0!</v>
      </c>
    </row>
    <row r="89" spans="1:8" ht="105">
      <c r="A89" s="27">
        <v>41035800</v>
      </c>
      <c r="B89" s="32" t="s">
        <v>38</v>
      </c>
      <c r="C89" s="66">
        <v>273.46</v>
      </c>
      <c r="D89" s="66">
        <v>269.91</v>
      </c>
      <c r="E89" s="24">
        <f>D89/C89*100</f>
        <v>98.70182110729175</v>
      </c>
      <c r="F89" s="24">
        <f>D89-C89</f>
        <v>-3.5499999999999545</v>
      </c>
      <c r="G89" s="66">
        <v>308.48739</v>
      </c>
      <c r="H89" s="24">
        <f t="shared" si="4"/>
        <v>87.49466226155955</v>
      </c>
    </row>
    <row r="90" spans="1:8" ht="58.5" customHeight="1">
      <c r="A90" s="27">
        <v>41036100</v>
      </c>
      <c r="B90" s="32" t="s">
        <v>118</v>
      </c>
      <c r="C90" s="24">
        <v>441</v>
      </c>
      <c r="D90" s="24">
        <v>0</v>
      </c>
      <c r="E90" s="24">
        <f t="shared" si="0"/>
        <v>0</v>
      </c>
      <c r="F90" s="24">
        <f t="shared" si="1"/>
        <v>-441</v>
      </c>
      <c r="G90" s="24">
        <v>0</v>
      </c>
      <c r="H90" s="24" t="e">
        <f t="shared" si="4"/>
        <v>#DIV/0!</v>
      </c>
    </row>
    <row r="91" spans="1:8" ht="124.5" customHeight="1" hidden="1">
      <c r="A91" s="27">
        <v>41036600</v>
      </c>
      <c r="B91" s="28" t="s">
        <v>68</v>
      </c>
      <c r="C91" s="24"/>
      <c r="D91" s="24"/>
      <c r="E91" s="24">
        <v>0</v>
      </c>
      <c r="F91" s="24">
        <f t="shared" si="1"/>
        <v>0</v>
      </c>
      <c r="G91" s="24">
        <v>0</v>
      </c>
      <c r="H91" s="24">
        <v>0</v>
      </c>
    </row>
    <row r="92" spans="1:8" ht="21" customHeight="1">
      <c r="A92" s="95" t="s">
        <v>40</v>
      </c>
      <c r="B92" s="96"/>
      <c r="C92" s="67">
        <f>C8+C52+C72</f>
        <v>246819.71000000002</v>
      </c>
      <c r="D92" s="67">
        <f>D8+D52+D72</f>
        <v>250800.87999999995</v>
      </c>
      <c r="E92" s="67">
        <f>D92/C92*100</f>
        <v>101.61298706655151</v>
      </c>
      <c r="F92" s="67">
        <f aca="true" t="shared" si="5" ref="F92:F127">D92-C92</f>
        <v>3981.1699999999255</v>
      </c>
      <c r="G92" s="67">
        <f>G8+G52+G72</f>
        <v>208152.47392000002</v>
      </c>
      <c r="H92" s="67">
        <f aca="true" t="shared" si="6" ref="H92:H127">D92/G92*100</f>
        <v>120.48902195435407</v>
      </c>
    </row>
    <row r="93" spans="1:8" ht="21" customHeight="1">
      <c r="A93" s="95" t="s">
        <v>39</v>
      </c>
      <c r="B93" s="96"/>
      <c r="C93" s="67">
        <f>C8+C52+C72+C73</f>
        <v>599420.16</v>
      </c>
      <c r="D93" s="67">
        <f>D8+D52+D72+D73</f>
        <v>601359.6599999999</v>
      </c>
      <c r="E93" s="67">
        <f>D93/C93*100</f>
        <v>100.32356269098455</v>
      </c>
      <c r="F93" s="67">
        <f t="shared" si="5"/>
        <v>1939.4999999998836</v>
      </c>
      <c r="G93" s="67">
        <f>G8+G52+G72+G73</f>
        <v>423524.80729</v>
      </c>
      <c r="H93" s="67">
        <f>D93/G93*100</f>
        <v>141.98924116108057</v>
      </c>
    </row>
    <row r="94" spans="1:8" ht="15.75">
      <c r="A94" s="94" t="s">
        <v>57</v>
      </c>
      <c r="B94" s="94"/>
      <c r="C94" s="94"/>
      <c r="D94" s="94"/>
      <c r="E94" s="94"/>
      <c r="F94" s="94"/>
      <c r="G94" s="10"/>
      <c r="H94" s="6"/>
    </row>
    <row r="95" spans="1:8" ht="15.75">
      <c r="A95" s="27" t="s">
        <v>114</v>
      </c>
      <c r="B95" s="25" t="s">
        <v>4</v>
      </c>
      <c r="C95" s="105">
        <f>+C103+C104+C102</f>
        <v>161.95999999999998</v>
      </c>
      <c r="D95" s="105">
        <f>+D103+D104+D102</f>
        <v>138.42000000000002</v>
      </c>
      <c r="E95" s="67">
        <f aca="true" t="shared" si="7" ref="E95:E101">D95/C95*100</f>
        <v>85.46554704865402</v>
      </c>
      <c r="F95" s="67">
        <f t="shared" si="5"/>
        <v>-23.539999999999964</v>
      </c>
      <c r="G95" s="67">
        <f>+G103+G104</f>
        <v>154.20690000000002</v>
      </c>
      <c r="H95" s="67">
        <f t="shared" si="6"/>
        <v>89.76252035414758</v>
      </c>
    </row>
    <row r="96" spans="1:8" ht="15" customHeight="1" hidden="1">
      <c r="A96" s="27">
        <v>12000000</v>
      </c>
      <c r="B96" s="27" t="s">
        <v>42</v>
      </c>
      <c r="C96" s="70"/>
      <c r="D96" s="70"/>
      <c r="E96" s="70" t="e">
        <f t="shared" si="7"/>
        <v>#DIV/0!</v>
      </c>
      <c r="F96" s="70">
        <f t="shared" si="5"/>
        <v>0</v>
      </c>
      <c r="G96" s="70"/>
      <c r="H96" s="70" t="e">
        <f t="shared" si="6"/>
        <v>#DIV/0!</v>
      </c>
    </row>
    <row r="97" spans="1:8" ht="46.5" customHeight="1" hidden="1">
      <c r="A97" s="27">
        <v>12020000</v>
      </c>
      <c r="B97" s="27" t="s">
        <v>43</v>
      </c>
      <c r="C97" s="70"/>
      <c r="D97" s="70"/>
      <c r="E97" s="70" t="e">
        <f t="shared" si="7"/>
        <v>#DIV/0!</v>
      </c>
      <c r="F97" s="70">
        <f t="shared" si="5"/>
        <v>0</v>
      </c>
      <c r="G97" s="70">
        <v>0</v>
      </c>
      <c r="H97" s="70" t="e">
        <f t="shared" si="6"/>
        <v>#DIV/0!</v>
      </c>
    </row>
    <row r="98" spans="1:8" ht="30.75" customHeight="1" hidden="1">
      <c r="A98" s="27">
        <v>18050100</v>
      </c>
      <c r="B98" s="27" t="s">
        <v>45</v>
      </c>
      <c r="C98" s="71"/>
      <c r="D98" s="70"/>
      <c r="E98" s="70" t="e">
        <f t="shared" si="7"/>
        <v>#DIV/0!</v>
      </c>
      <c r="F98" s="70">
        <f t="shared" si="5"/>
        <v>0</v>
      </c>
      <c r="G98" s="70"/>
      <c r="H98" s="70" t="e">
        <f t="shared" si="6"/>
        <v>#DIV/0!</v>
      </c>
    </row>
    <row r="99" spans="1:8" ht="30.75" customHeight="1" hidden="1">
      <c r="A99" s="27">
        <v>18050200</v>
      </c>
      <c r="B99" s="27" t="s">
        <v>46</v>
      </c>
      <c r="C99" s="71"/>
      <c r="D99" s="70"/>
      <c r="E99" s="70" t="e">
        <f t="shared" si="7"/>
        <v>#DIV/0!</v>
      </c>
      <c r="F99" s="70">
        <f t="shared" si="5"/>
        <v>0</v>
      </c>
      <c r="G99" s="70"/>
      <c r="H99" s="70" t="e">
        <f t="shared" si="6"/>
        <v>#DIV/0!</v>
      </c>
    </row>
    <row r="100" spans="1:8" ht="15" customHeight="1" hidden="1">
      <c r="A100" s="27">
        <v>18050300</v>
      </c>
      <c r="B100" s="27" t="s">
        <v>47</v>
      </c>
      <c r="C100" s="71"/>
      <c r="D100" s="70"/>
      <c r="E100" s="70" t="e">
        <f t="shared" si="7"/>
        <v>#DIV/0!</v>
      </c>
      <c r="F100" s="70">
        <f t="shared" si="5"/>
        <v>0</v>
      </c>
      <c r="G100" s="70"/>
      <c r="H100" s="70" t="e">
        <f t="shared" si="6"/>
        <v>#DIV/0!</v>
      </c>
    </row>
    <row r="101" spans="1:8" ht="15" customHeight="1" hidden="1">
      <c r="A101" s="27">
        <v>18050400</v>
      </c>
      <c r="B101" s="27" t="s">
        <v>48</v>
      </c>
      <c r="C101" s="71"/>
      <c r="D101" s="70"/>
      <c r="E101" s="70" t="e">
        <f t="shared" si="7"/>
        <v>#DIV/0!</v>
      </c>
      <c r="F101" s="70">
        <f t="shared" si="5"/>
        <v>0</v>
      </c>
      <c r="G101" s="70"/>
      <c r="H101" s="70" t="e">
        <f t="shared" si="6"/>
        <v>#DIV/0!</v>
      </c>
    </row>
    <row r="102" spans="1:8" ht="15" customHeight="1">
      <c r="A102" s="27">
        <v>18040000</v>
      </c>
      <c r="B102" s="69" t="s">
        <v>119</v>
      </c>
      <c r="C102" s="106">
        <v>0</v>
      </c>
      <c r="D102" s="81">
        <v>-8.85</v>
      </c>
      <c r="E102" s="70" t="e">
        <f>D102/C102*100</f>
        <v>#DIV/0!</v>
      </c>
      <c r="F102" s="70">
        <f>D102-C102</f>
        <v>-8.85</v>
      </c>
      <c r="G102" s="70">
        <v>0</v>
      </c>
      <c r="H102" s="73" t="e">
        <f>D102/G102*100</f>
        <v>#DIV/0!</v>
      </c>
    </row>
    <row r="103" spans="1:8" ht="15.75">
      <c r="A103" s="27">
        <v>19010000</v>
      </c>
      <c r="B103" s="69" t="s">
        <v>49</v>
      </c>
      <c r="C103" s="72">
        <v>161.2</v>
      </c>
      <c r="D103" s="72">
        <v>146.5</v>
      </c>
      <c r="E103" s="70">
        <f>D103/C103*100</f>
        <v>90.88089330024815</v>
      </c>
      <c r="F103" s="70">
        <f>D103-C103</f>
        <v>-14.699999999999989</v>
      </c>
      <c r="G103" s="72">
        <v>153.32165</v>
      </c>
      <c r="H103" s="73">
        <f>D103/G103*100</f>
        <v>95.55075881325304</v>
      </c>
    </row>
    <row r="104" spans="1:8" ht="33" customHeight="1">
      <c r="A104" s="27">
        <v>19050000</v>
      </c>
      <c r="B104" s="69" t="s">
        <v>104</v>
      </c>
      <c r="C104" s="74">
        <v>0.76</v>
      </c>
      <c r="D104" s="74">
        <v>0.77</v>
      </c>
      <c r="E104" s="73">
        <f>D104/C104*100</f>
        <v>101.3157894736842</v>
      </c>
      <c r="F104" s="70">
        <f t="shared" si="5"/>
        <v>0.010000000000000009</v>
      </c>
      <c r="G104" s="74">
        <v>0.88525</v>
      </c>
      <c r="H104" s="70">
        <f t="shared" si="6"/>
        <v>86.9810787913019</v>
      </c>
    </row>
    <row r="105" spans="1:8" ht="46.5" customHeight="1" hidden="1">
      <c r="A105" s="27">
        <v>19010100</v>
      </c>
      <c r="B105" s="69" t="s">
        <v>50</v>
      </c>
      <c r="C105" s="70"/>
      <c r="D105" s="70"/>
      <c r="E105" s="70" t="e">
        <f>D105/C105*100</f>
        <v>#DIV/0!</v>
      </c>
      <c r="F105" s="70">
        <f>D105-C105</f>
        <v>0</v>
      </c>
      <c r="G105" s="70">
        <v>509.39103</v>
      </c>
      <c r="H105" s="70">
        <f t="shared" si="6"/>
        <v>0</v>
      </c>
    </row>
    <row r="106" spans="1:8" ht="30.75" customHeight="1" hidden="1">
      <c r="A106" s="27">
        <v>19010200</v>
      </c>
      <c r="B106" s="69" t="s">
        <v>51</v>
      </c>
      <c r="C106" s="70"/>
      <c r="D106" s="70"/>
      <c r="E106" s="70" t="e">
        <f>D106/C106*100</f>
        <v>#DIV/0!</v>
      </c>
      <c r="F106" s="70">
        <f>D106-C106</f>
        <v>0</v>
      </c>
      <c r="G106" s="70">
        <v>132.91296</v>
      </c>
      <c r="H106" s="70">
        <f t="shared" si="6"/>
        <v>0</v>
      </c>
    </row>
    <row r="107" spans="1:8" ht="78" customHeight="1" hidden="1">
      <c r="A107" s="27">
        <v>19010300</v>
      </c>
      <c r="B107" s="69" t="s">
        <v>52</v>
      </c>
      <c r="C107" s="70"/>
      <c r="D107" s="70"/>
      <c r="E107" s="70" t="e">
        <f>D107/C107*100</f>
        <v>#DIV/0!</v>
      </c>
      <c r="F107" s="70">
        <f>D107-C107</f>
        <v>0</v>
      </c>
      <c r="G107" s="70">
        <v>195.38504999999998</v>
      </c>
      <c r="H107" s="70">
        <f t="shared" si="6"/>
        <v>0</v>
      </c>
    </row>
    <row r="108" spans="1:8" ht="78" customHeight="1" hidden="1">
      <c r="A108" s="27">
        <v>19010500</v>
      </c>
      <c r="B108" s="69" t="s">
        <v>53</v>
      </c>
      <c r="C108" s="70"/>
      <c r="D108" s="70"/>
      <c r="E108" s="70"/>
      <c r="F108" s="70">
        <f>D108-C108</f>
        <v>0</v>
      </c>
      <c r="G108" s="70">
        <v>0.13751</v>
      </c>
      <c r="H108" s="70">
        <f t="shared" si="6"/>
        <v>0</v>
      </c>
    </row>
    <row r="109" spans="1:8" ht="62.25" customHeight="1" hidden="1">
      <c r="A109" s="27">
        <v>19050200</v>
      </c>
      <c r="B109" s="69" t="s">
        <v>54</v>
      </c>
      <c r="C109" s="70"/>
      <c r="D109" s="70"/>
      <c r="E109" s="70"/>
      <c r="F109" s="70">
        <f>D109-C109</f>
        <v>0</v>
      </c>
      <c r="G109" s="70">
        <v>1.54728</v>
      </c>
      <c r="H109" s="70">
        <f t="shared" si="6"/>
        <v>0</v>
      </c>
    </row>
    <row r="110" spans="1:8" ht="46.5" customHeight="1" hidden="1">
      <c r="A110" s="27">
        <v>19050300</v>
      </c>
      <c r="B110" s="69" t="s">
        <v>55</v>
      </c>
      <c r="C110" s="70"/>
      <c r="D110" s="70"/>
      <c r="E110" s="67"/>
      <c r="F110" s="70">
        <f t="shared" si="5"/>
        <v>0</v>
      </c>
      <c r="G110" s="70">
        <v>0.33797000000000005</v>
      </c>
      <c r="H110" s="70">
        <f t="shared" si="6"/>
        <v>0</v>
      </c>
    </row>
    <row r="111" spans="1:8" ht="15.75">
      <c r="A111" s="25">
        <v>20000000</v>
      </c>
      <c r="B111" s="107" t="s">
        <v>23</v>
      </c>
      <c r="C111" s="67">
        <f>C112+C114+C116+C115</f>
        <v>14572.5</v>
      </c>
      <c r="D111" s="67">
        <f>D112+D114+D116+D115</f>
        <v>18085.16</v>
      </c>
      <c r="E111" s="67">
        <f aca="true" t="shared" si="8" ref="E111:E121">D111/C111*100</f>
        <v>124.10471779035855</v>
      </c>
      <c r="F111" s="67">
        <f t="shared" si="5"/>
        <v>3512.66</v>
      </c>
      <c r="G111" s="67">
        <f>+G112+G114+G115+G116</f>
        <v>20987.03138</v>
      </c>
      <c r="H111" s="67">
        <f t="shared" si="6"/>
        <v>86.17302596323654</v>
      </c>
    </row>
    <row r="112" spans="1:9" ht="47.25">
      <c r="A112" s="27">
        <v>24062100</v>
      </c>
      <c r="B112" s="69" t="s">
        <v>81</v>
      </c>
      <c r="C112" s="75">
        <v>0</v>
      </c>
      <c r="D112" s="75">
        <v>0.26</v>
      </c>
      <c r="E112" s="73" t="e">
        <f t="shared" si="8"/>
        <v>#DIV/0!</v>
      </c>
      <c r="F112" s="70">
        <f t="shared" si="5"/>
        <v>0.26</v>
      </c>
      <c r="G112" s="75">
        <v>0.60789</v>
      </c>
      <c r="H112" s="70">
        <f t="shared" si="6"/>
        <v>42.77089605027225</v>
      </c>
      <c r="I112" s="100"/>
    </row>
    <row r="113" spans="1:8" ht="30.75" customHeight="1" hidden="1">
      <c r="A113" s="27">
        <v>24110600</v>
      </c>
      <c r="B113" s="69" t="s">
        <v>72</v>
      </c>
      <c r="C113" s="71"/>
      <c r="D113" s="70"/>
      <c r="E113" s="73" t="e">
        <f t="shared" si="8"/>
        <v>#DIV/0!</v>
      </c>
      <c r="F113" s="70">
        <f t="shared" si="5"/>
        <v>0</v>
      </c>
      <c r="G113" s="70"/>
      <c r="H113" s="70" t="e">
        <f t="shared" si="6"/>
        <v>#DIV/0!</v>
      </c>
    </row>
    <row r="114" spans="1:8" ht="78" customHeight="1">
      <c r="A114" s="27">
        <v>24110900</v>
      </c>
      <c r="B114" s="69" t="s">
        <v>82</v>
      </c>
      <c r="C114" s="76">
        <v>0</v>
      </c>
      <c r="D114" s="76">
        <v>3.45</v>
      </c>
      <c r="E114" s="73" t="e">
        <f t="shared" si="8"/>
        <v>#DIV/0!</v>
      </c>
      <c r="F114" s="70">
        <f>D114-C114</f>
        <v>3.45</v>
      </c>
      <c r="G114" s="76">
        <v>3.2974699999999997</v>
      </c>
      <c r="H114" s="70">
        <f t="shared" si="6"/>
        <v>104.62566755724845</v>
      </c>
    </row>
    <row r="115" spans="1:8" ht="51" customHeight="1">
      <c r="A115" s="77">
        <v>24170000</v>
      </c>
      <c r="B115" s="69" t="s">
        <v>106</v>
      </c>
      <c r="C115" s="78">
        <v>12</v>
      </c>
      <c r="D115" s="78">
        <v>383.95</v>
      </c>
      <c r="E115" s="70">
        <f t="shared" si="8"/>
        <v>3199.5833333333335</v>
      </c>
      <c r="F115" s="70">
        <f>D115-C115</f>
        <v>371.95</v>
      </c>
      <c r="G115" s="78">
        <v>43.526019999999995</v>
      </c>
      <c r="H115" s="73">
        <f t="shared" si="6"/>
        <v>882.1160308247803</v>
      </c>
    </row>
    <row r="116" spans="1:8" ht="16.5" customHeight="1">
      <c r="A116" s="27">
        <v>25000000</v>
      </c>
      <c r="B116" s="69" t="s">
        <v>29</v>
      </c>
      <c r="C116" s="70">
        <v>14560.5</v>
      </c>
      <c r="D116" s="70">
        <v>17697.5</v>
      </c>
      <c r="E116" s="70">
        <f t="shared" si="8"/>
        <v>121.54458981491021</v>
      </c>
      <c r="F116" s="70">
        <f t="shared" si="5"/>
        <v>3137</v>
      </c>
      <c r="G116" s="81">
        <v>20939.6</v>
      </c>
      <c r="H116" s="70">
        <f t="shared" si="6"/>
        <v>84.51689621578254</v>
      </c>
    </row>
    <row r="117" spans="1:8" ht="46.5" customHeight="1" hidden="1">
      <c r="A117" s="27">
        <v>25010000</v>
      </c>
      <c r="B117" s="69" t="s">
        <v>30</v>
      </c>
      <c r="C117" s="70"/>
      <c r="D117" s="70"/>
      <c r="E117" s="70" t="e">
        <f t="shared" si="8"/>
        <v>#DIV/0!</v>
      </c>
      <c r="F117" s="70">
        <f t="shared" si="5"/>
        <v>0</v>
      </c>
      <c r="G117" s="70"/>
      <c r="H117" s="70" t="e">
        <f t="shared" si="6"/>
        <v>#DIV/0!</v>
      </c>
    </row>
    <row r="118" spans="1:8" ht="30.75" customHeight="1" hidden="1">
      <c r="A118" s="27">
        <v>25020000</v>
      </c>
      <c r="B118" s="69" t="s">
        <v>56</v>
      </c>
      <c r="C118" s="70"/>
      <c r="D118" s="70"/>
      <c r="E118" s="70" t="e">
        <f t="shared" si="8"/>
        <v>#DIV/0!</v>
      </c>
      <c r="F118" s="70">
        <f t="shared" si="5"/>
        <v>0</v>
      </c>
      <c r="G118" s="70"/>
      <c r="H118" s="70" t="e">
        <f t="shared" si="6"/>
        <v>#DIV/0!</v>
      </c>
    </row>
    <row r="119" spans="1:8" ht="31.5">
      <c r="A119" s="27">
        <v>31030000</v>
      </c>
      <c r="B119" s="69" t="s">
        <v>78</v>
      </c>
      <c r="C119" s="79">
        <v>300</v>
      </c>
      <c r="D119" s="79">
        <v>544.4</v>
      </c>
      <c r="E119" s="70">
        <f t="shared" si="8"/>
        <v>181.46666666666667</v>
      </c>
      <c r="F119" s="70">
        <f t="shared" si="5"/>
        <v>244.39999999999998</v>
      </c>
      <c r="G119" s="79">
        <v>0</v>
      </c>
      <c r="H119" s="70" t="e">
        <f t="shared" si="6"/>
        <v>#DIV/0!</v>
      </c>
    </row>
    <row r="120" spans="1:8" ht="15.75">
      <c r="A120" s="27">
        <v>33010000</v>
      </c>
      <c r="B120" s="27" t="s">
        <v>85</v>
      </c>
      <c r="C120" s="80">
        <v>0</v>
      </c>
      <c r="D120" s="80">
        <v>417.4</v>
      </c>
      <c r="E120" s="70" t="e">
        <f t="shared" si="8"/>
        <v>#DIV/0!</v>
      </c>
      <c r="F120" s="70">
        <f t="shared" si="5"/>
        <v>417.4</v>
      </c>
      <c r="G120" s="80">
        <v>93.991</v>
      </c>
      <c r="H120" s="73">
        <f t="shared" si="6"/>
        <v>444.0850719749763</v>
      </c>
    </row>
    <row r="121" spans="1:8" ht="15.75">
      <c r="A121" s="27">
        <v>40000000</v>
      </c>
      <c r="B121" s="27" t="s">
        <v>105</v>
      </c>
      <c r="C121" s="70">
        <f>+C122</f>
        <v>12067.6</v>
      </c>
      <c r="D121" s="81">
        <f>+D122</f>
        <v>12067.6</v>
      </c>
      <c r="E121" s="81">
        <f t="shared" si="8"/>
        <v>100</v>
      </c>
      <c r="F121" s="70">
        <f t="shared" si="5"/>
        <v>0</v>
      </c>
      <c r="G121" s="81">
        <v>0</v>
      </c>
      <c r="H121" s="70"/>
    </row>
    <row r="122" spans="1:8" ht="24.75" customHeight="1">
      <c r="A122" s="27">
        <v>41035000</v>
      </c>
      <c r="B122" s="82" t="s">
        <v>69</v>
      </c>
      <c r="C122" s="83">
        <v>12067.6</v>
      </c>
      <c r="D122" s="83">
        <v>12067.6</v>
      </c>
      <c r="E122" s="70">
        <v>0</v>
      </c>
      <c r="F122" s="70">
        <f t="shared" si="5"/>
        <v>0</v>
      </c>
      <c r="G122" s="83">
        <v>0</v>
      </c>
      <c r="H122" s="73" t="e">
        <f t="shared" si="6"/>
        <v>#DIV/0!</v>
      </c>
    </row>
    <row r="123" spans="1:8" ht="30.75" customHeight="1" hidden="1">
      <c r="A123" s="101"/>
      <c r="B123" s="102"/>
      <c r="C123" s="104"/>
      <c r="D123" s="103"/>
      <c r="E123" s="103"/>
      <c r="F123" s="103"/>
      <c r="G123" s="103"/>
      <c r="H123" s="103"/>
    </row>
    <row r="124" spans="1:8" ht="15.75">
      <c r="A124" s="18" t="s">
        <v>40</v>
      </c>
      <c r="B124" s="19"/>
      <c r="C124" s="11">
        <f>C95+C111+C119+C120+C123</f>
        <v>15034.46</v>
      </c>
      <c r="D124" s="11">
        <f>D95+D111+D119+D120+D123</f>
        <v>19185.38</v>
      </c>
      <c r="E124" s="11">
        <f>D124/C124*100</f>
        <v>127.60937206923298</v>
      </c>
      <c r="F124" s="11">
        <f t="shared" si="5"/>
        <v>4150.920000000002</v>
      </c>
      <c r="G124" s="11">
        <f>G95+G111+G119+G120</f>
        <v>21235.229280000003</v>
      </c>
      <c r="H124" s="11">
        <f t="shared" si="6"/>
        <v>90.34694067593321</v>
      </c>
    </row>
    <row r="125" spans="1:8" ht="15.75">
      <c r="A125" s="18" t="s">
        <v>58</v>
      </c>
      <c r="B125" s="19"/>
      <c r="C125" s="11">
        <f>C95+C111+C119+C120+L115+C122+C123</f>
        <v>27102.059999999998</v>
      </c>
      <c r="D125" s="11">
        <f>D95+D111+D119+D120+D122+D123</f>
        <v>31252.980000000003</v>
      </c>
      <c r="E125" s="11">
        <f>D125/C125*100</f>
        <v>115.31588373725099</v>
      </c>
      <c r="F125" s="11">
        <f t="shared" si="5"/>
        <v>4150.9200000000055</v>
      </c>
      <c r="G125" s="11">
        <f>G95+G111+G119+G120+G122++G123</f>
        <v>21235.229280000003</v>
      </c>
      <c r="H125" s="11">
        <f t="shared" si="6"/>
        <v>147.17514743028948</v>
      </c>
    </row>
    <row r="126" spans="1:8" ht="30.75" customHeight="1">
      <c r="A126" s="93" t="s">
        <v>59</v>
      </c>
      <c r="B126" s="93"/>
      <c r="C126" s="11">
        <f>C124+C92</f>
        <v>261854.17</v>
      </c>
      <c r="D126" s="11">
        <f>D124+D92</f>
        <v>269986.25999999995</v>
      </c>
      <c r="E126" s="11">
        <f>D126/C126*100</f>
        <v>103.10557972019309</v>
      </c>
      <c r="F126" s="11">
        <f t="shared" si="5"/>
        <v>8132.089999999938</v>
      </c>
      <c r="G126" s="11">
        <f>G124+G92</f>
        <v>229387.70320000002</v>
      </c>
      <c r="H126" s="11">
        <f t="shared" si="6"/>
        <v>117.69866310776153</v>
      </c>
    </row>
    <row r="127" spans="1:8" ht="30.75" customHeight="1">
      <c r="A127" s="93" t="s">
        <v>60</v>
      </c>
      <c r="B127" s="93"/>
      <c r="C127" s="11">
        <f>C125+C93</f>
        <v>626522.22</v>
      </c>
      <c r="D127" s="11">
        <f>D125+D93</f>
        <v>632612.6399999999</v>
      </c>
      <c r="E127" s="11">
        <f>D127/C127*100</f>
        <v>100.97209960087288</v>
      </c>
      <c r="F127" s="11">
        <f t="shared" si="5"/>
        <v>6090.4199999999255</v>
      </c>
      <c r="G127" s="11">
        <f>G125+G93</f>
        <v>444760.03657000005</v>
      </c>
      <c r="H127" s="11">
        <f t="shared" si="6"/>
        <v>142.23684413705953</v>
      </c>
    </row>
    <row r="128" spans="1:7" ht="30.75" customHeight="1">
      <c r="A128" s="20"/>
      <c r="B128" s="20"/>
      <c r="C128" s="12"/>
      <c r="D128" s="12"/>
      <c r="E128" s="12"/>
      <c r="F128" s="12"/>
      <c r="G128" s="12"/>
    </row>
    <row r="129" spans="1:6" ht="15.75">
      <c r="A129" s="13"/>
      <c r="B129" s="14"/>
      <c r="C129" s="8"/>
      <c r="D129" s="8"/>
      <c r="E129" s="8"/>
      <c r="F129" s="8"/>
    </row>
    <row r="130" spans="1:6" ht="15.75">
      <c r="A130" s="13"/>
      <c r="B130" s="14"/>
      <c r="C130" s="8"/>
      <c r="D130" s="8"/>
      <c r="E130" s="8"/>
      <c r="F130" s="8"/>
    </row>
  </sheetData>
  <sheetProtection/>
  <mergeCells count="15">
    <mergeCell ref="A5:A6"/>
    <mergeCell ref="A126:B126"/>
    <mergeCell ref="A127:B127"/>
    <mergeCell ref="A94:F94"/>
    <mergeCell ref="A92:B92"/>
    <mergeCell ref="A93:B93"/>
    <mergeCell ref="A7:F7"/>
    <mergeCell ref="B5:B6"/>
    <mergeCell ref="E5:E6"/>
    <mergeCell ref="C5:C6"/>
    <mergeCell ref="D5:D6"/>
    <mergeCell ref="F5:F6"/>
    <mergeCell ref="F1:H1"/>
    <mergeCell ref="G5:G6"/>
    <mergeCell ref="H5:H6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2017-07-25T12:32:28Z</cp:lastPrinted>
  <dcterms:created xsi:type="dcterms:W3CDTF">2012-01-31T07:31:50Z</dcterms:created>
  <dcterms:modified xsi:type="dcterms:W3CDTF">2017-07-25T12:36:05Z</dcterms:modified>
  <cp:category/>
  <cp:version/>
  <cp:contentType/>
  <cp:contentStatus/>
</cp:coreProperties>
</file>