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0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1">'видатки спецфонд'!$1:$2</definedName>
    <definedName name="_xlnm.Print_Area" localSheetId="1">'видатки спецфонд'!$A$1:$H$142</definedName>
  </definedNames>
  <calcPr fullCalcOnLoad="1"/>
</workbook>
</file>

<file path=xl/sharedStrings.xml><?xml version="1.0" encoding="utf-8"?>
<sst xmlns="http://schemas.openxmlformats.org/spreadsheetml/2006/main" count="558" uniqueCount="360">
  <si>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</si>
  <si>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</si>
  <si>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</si>
  <si>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</si>
  <si>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</si>
  <si>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</si>
  <si>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</si>
  <si>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</si>
  <si>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</si>
  <si>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</si>
  <si>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</si>
  <si>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</si>
  <si>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</si>
  <si>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</si>
  <si>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</si>
  <si>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</si>
  <si>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</si>
  <si>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</si>
  <si>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</si>
  <si>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</si>
  <si>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</si>
  <si>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</si>
  <si>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</si>
  <si>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</si>
  <si>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</si>
  <si>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</si>
  <si>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</si>
  <si>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</si>
  <si>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</si>
  <si>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</si>
  <si>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</si>
  <si>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</si>
  <si>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</si>
  <si>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</si>
  <si>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</si>
  <si>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</si>
  <si>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</si>
  <si>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</si>
  <si>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</si>
  <si>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</si>
  <si>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</si>
  <si>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</si>
  <si>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</si>
  <si>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</si>
  <si>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</si>
  <si>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</si>
  <si>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</si>
  <si>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</si>
  <si>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</si>
  <si>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</si>
  <si>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</si>
  <si>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</si>
  <si>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</si>
  <si>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</si>
  <si>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</si>
  <si>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</si>
  <si>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</si>
  <si>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</si>
  <si>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</si>
  <si>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</si>
  <si>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</si>
  <si>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</si>
  <si>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</si>
  <si>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</si>
  <si>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</si>
  <si>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</si>
  <si>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</si>
  <si>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</si>
  <si>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</si>
  <si>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</si>
  <si>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</si>
  <si>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</si>
  <si>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</si>
  <si>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</si>
  <si>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</si>
  <si>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</si>
  <si>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</si>
  <si>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</si>
  <si>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</si>
  <si>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</si>
  <si>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</si>
  <si>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</si>
  <si>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</si>
  <si>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</si>
  <si>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</si>
  <si>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</si>
  <si>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</si>
  <si>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</si>
  <si>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</si>
  <si>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</si>
  <si>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</si>
  <si>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</si>
  <si>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</si>
  <si>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</si>
  <si>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</si>
  <si>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</si>
  <si>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</si>
  <si>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</si>
  <si>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</si>
  <si>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</si>
  <si>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</si>
  <si>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</si>
  <si>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</si>
  <si>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</si>
  <si>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</si>
  <si>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</si>
  <si>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</si>
  <si>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</si>
  <si>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</si>
  <si>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</si>
  <si>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</si>
  <si>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</si>
  <si>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</si>
  <si>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</si>
  <si>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</si>
  <si>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</si>
  <si>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</si>
  <si>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</si>
  <si>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</si>
  <si>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</si>
  <si>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</si>
  <si>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</si>
  <si>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</si>
  <si>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</si>
  <si>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</si>
  <si>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</si>
  <si>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240602</t>
  </si>
  <si>
    <t>Повернення коштів, наданих для кредитування громадян на будівництво( реконструкцію) та придбання житла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</si>
  <si>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</si>
  <si>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</si>
  <si>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</si>
  <si>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</si>
  <si>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</si>
  <si>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</si>
  <si>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</si>
  <si>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</si>
  <si>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</si>
  <si>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</si>
  <si>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</si>
  <si>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</si>
  <si>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</si>
  <si>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</si>
  <si>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</si>
  <si>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</si>
  <si>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</si>
  <si>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Центр соціальних служб для сім ї, дітей та молоді</t>
  </si>
  <si>
    <t>Бібліотеки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</si>
  <si>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</si>
  <si>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</si>
  <si>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</si>
  <si>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</si>
  <si>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</si>
  <si>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</si>
  <si>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</si>
  <si>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</si>
  <si>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</si>
  <si>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Палаци і будинки культури, клуби та інші заклади клубного типу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</si>
  <si>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</si>
  <si>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</si>
  <si>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</si>
  <si>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</si>
  <si>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</si>
  <si>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</si>
  <si>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</si>
  <si>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</si>
  <si>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</si>
  <si>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</si>
  <si>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</si>
  <si>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</si>
  <si>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Транспорт, дорожнє господарство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</si>
  <si>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</si>
  <si>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</si>
  <si>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</si>
  <si>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</si>
  <si>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</si>
  <si>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</si>
  <si>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</si>
  <si>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</si>
  <si>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</si>
  <si>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</si>
  <si>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</si>
  <si>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</si>
  <si>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</si>
  <si>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</si>
  <si>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</si>
  <si>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</si>
  <si>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</si>
  <si>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</si>
  <si>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</si>
  <si>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</si>
  <si>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</si>
  <si>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</si>
  <si>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</si>
  <si>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</si>
  <si>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</si>
  <si>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</si>
  <si>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</si>
  <si>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</si>
  <si>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</si>
  <si>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</si>
  <si>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</si>
  <si>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</si>
  <si>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</si>
  <si>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</si>
  <si>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</si>
  <si>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</si>
  <si>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</si>
  <si>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</si>
  <si>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</si>
  <si>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</si>
  <si>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</si>
  <si>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</si>
  <si>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</si>
  <si>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</si>
  <si>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</si>
  <si>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</si>
  <si>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</si>
  <si>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</si>
  <si>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</si>
  <si>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</si>
  <si>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</si>
  <si>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</si>
  <si>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</si>
  <si>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</si>
  <si>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</si>
  <si>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</si>
  <si>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</si>
  <si>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</si>
  <si>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</si>
  <si>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</si>
  <si>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</si>
  <si>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</si>
  <si>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</si>
  <si>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</si>
  <si>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</si>
  <si>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</si>
  <si>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</si>
  <si>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</si>
  <si>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</si>
  <si>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</si>
  <si>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Реверсна дотація</t>
  </si>
  <si>
    <t xml:space="preserve">    Компенсаційні виплати на пільговий проїзд електротранспортом</t>
  </si>
  <si>
    <t>Школи естетичного виховання дітей</t>
  </si>
  <si>
    <t>Виконано за 1 квартал 2016р.</t>
  </si>
  <si>
    <t>070501</t>
  </si>
  <si>
    <t>Професійно-технічні заклади освіти</t>
  </si>
  <si>
    <t>Галерея мистецтв</t>
  </si>
  <si>
    <t>Централізована бухгалтерія відділу культури</t>
  </si>
  <si>
    <t>Виконання територіальною грмадоюміста зобов язань за позичальників, що отримали кредити під місцеві гарантії</t>
  </si>
  <si>
    <t>% до 1 кварталу 2016 р.</t>
  </si>
  <si>
    <t>% до уточненого плану на 1 квартал 2017 р.</t>
  </si>
  <si>
    <t>Виконано за 1 квартал 2017р.</t>
  </si>
  <si>
    <t>План з урахуван-ням внесених змін на 1 квартал 2017р.</t>
  </si>
  <si>
    <t>0180</t>
  </si>
  <si>
    <t>1000</t>
  </si>
  <si>
    <t>2000</t>
  </si>
  <si>
    <t>Керівництво і управління у відповідній сфері у містах, селищах, селах</t>
  </si>
  <si>
    <t xml:space="preserve">   Соцiальний захист та соцiальне забезпечення</t>
  </si>
  <si>
    <t>3000</t>
  </si>
  <si>
    <t xml:space="preserve">   - Забезпечення надійного та безперебійного функціонування житлово-експлуатаційного господарства</t>
  </si>
  <si>
    <t xml:space="preserve">  - Фінансова підтримка об єктів житлово-комунального господарства</t>
  </si>
  <si>
    <t>Культура і мистецтво</t>
  </si>
  <si>
    <t xml:space="preserve"> - Підтримка періодичних видань (газет та журналів)</t>
  </si>
  <si>
    <t xml:space="preserve">Заходи з енергозбереження </t>
  </si>
  <si>
    <t xml:space="preserve">3011 3012 3013 3014 3015 3021 3023 3024 3025 </t>
  </si>
  <si>
    <t>3040</t>
  </si>
  <si>
    <t>3048</t>
  </si>
  <si>
    <t>3016 3017 3026</t>
  </si>
  <si>
    <t>3400</t>
  </si>
  <si>
    <t>3080</t>
  </si>
  <si>
    <t>3131</t>
  </si>
  <si>
    <t>3104</t>
  </si>
  <si>
    <t>3181</t>
  </si>
  <si>
    <t>3105</t>
  </si>
  <si>
    <t>3141</t>
  </si>
  <si>
    <t>3190</t>
  </si>
  <si>
    <t>3202</t>
  </si>
  <si>
    <t>3049</t>
  </si>
  <si>
    <t xml:space="preserve">   - 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</si>
  <si>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 xml:space="preserve"> -Забезпечення соцпослугами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</si>
  <si>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 - Надання пільг почесним громадянам міста на оплату житлово-комунальних послуг і природного газу</t>
  </si>
  <si>
    <t xml:space="preserve">   - Надання фінансової підтримки громадським органiзацiям ветеранів і інвалідів, діяльність яких має соціальну спрямованість</t>
  </si>
  <si>
    <t xml:space="preserve">   - Іншi видатки на соціальний захист населення</t>
  </si>
  <si>
    <t xml:space="preserve">   - Надання пiльг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</si>
  <si>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 xml:space="preserve">   - Надання допомог сiм'ям з дiтьми</t>
  </si>
  <si>
    <t xml:space="preserve"> -Надання державної соціальної допомоги малозабезпеченим сім'ям</t>
  </si>
  <si>
    <t xml:space="preserve"> - Надання субсидій такомпенсації населенню на відшкодування витрат з оплати житлово-комунальних послуг, твердого палива</t>
  </si>
  <si>
    <t xml:space="preserve"> - Надання допомоги по догляду за інвалідом І чи ІІ групи внаслідок психічного розладу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</si>
  <si>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</si>
  <si>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</si>
  <si>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-Надання реабілітаційних послуг інвалідім та  дітям-інвалідам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</si>
  <si>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</si>
  <si>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</si>
  <si>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</si>
  <si>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</si>
  <si>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6060</t>
  </si>
  <si>
    <t>4000</t>
  </si>
  <si>
    <t>7212</t>
  </si>
  <si>
    <t>7200</t>
  </si>
  <si>
    <t>5000</t>
  </si>
  <si>
    <t>5031</t>
  </si>
  <si>
    <t xml:space="preserve">5011 5012 5031 5041 5063 </t>
  </si>
  <si>
    <t>Проведення заходів з землеустрою</t>
  </si>
  <si>
    <t>7310</t>
  </si>
  <si>
    <t>6600</t>
  </si>
  <si>
    <t>6640</t>
  </si>
  <si>
    <t>6650</t>
  </si>
  <si>
    <t xml:space="preserve"> - Утримання та розвиток інфраструктури доріг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</si>
  <si>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</si>
  <si>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</si>
  <si>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</si>
  <si>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7410</t>
  </si>
  <si>
    <t>7810</t>
  </si>
  <si>
    <t>8010</t>
  </si>
  <si>
    <t>8600</t>
  </si>
  <si>
    <t>8120</t>
  </si>
  <si>
    <t>8800</t>
  </si>
  <si>
    <t>План з урахуван-ням внесених змін на 2017р.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</si>
  <si>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</si>
  <si>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</si>
  <si>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</si>
  <si>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</si>
  <si>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</si>
  <si>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Надання позашкільної заклади освіти, заходи із позашкільної роботи з дітьми</t>
  </si>
  <si>
    <t>2010</t>
  </si>
  <si>
    <t>2180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</si>
  <si>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</si>
  <si>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</si>
  <si>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6021</t>
  </si>
  <si>
    <t>6022</t>
  </si>
  <si>
    <t>Капітальний ремонт житлового фонду об єднань співвласників багатоквартирних будинків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</si>
  <si>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</si>
  <si>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</si>
  <si>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</si>
  <si>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</si>
  <si>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4060</t>
  </si>
  <si>
    <t>4070</t>
  </si>
  <si>
    <t>4090</t>
  </si>
  <si>
    <t>4100</t>
  </si>
  <si>
    <t>4200</t>
  </si>
  <si>
    <t>5041</t>
  </si>
  <si>
    <t>Утримання комунальних спортивних споруд</t>
  </si>
  <si>
    <t>6300</t>
  </si>
  <si>
    <t>Будівництво</t>
  </si>
  <si>
    <t>6310</t>
  </si>
  <si>
    <t>Реалізація заходів щодо інвестиційного розвитку території</t>
  </si>
  <si>
    <t>6430</t>
  </si>
  <si>
    <t>Утримання та розвиток інфраструктури доріг</t>
  </si>
  <si>
    <t>6800</t>
  </si>
  <si>
    <t>Інші заходи у сфері автомобільного транспорту</t>
  </si>
  <si>
    <t>Розробка схем та проектних рішень масового застосування</t>
  </si>
  <si>
    <t>Підтримка періодичних видань (газет та журналів)</t>
  </si>
  <si>
    <t>7470</t>
  </si>
  <si>
    <t>Внески до статутного капіталу суб єктів господарювання</t>
  </si>
  <si>
    <t>9100</t>
  </si>
  <si>
    <t>9110</t>
  </si>
  <si>
    <t>7480</t>
  </si>
  <si>
    <t>Засоби масової інформації</t>
  </si>
  <si>
    <t>7400</t>
  </si>
  <si>
    <t>Інші послуги, пов язані з економічною діяльністю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</si>
</sst>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59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2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2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72" fontId="12" fillId="0" borderId="44" xfId="0" applyNumberFormat="1" applyFont="1" applyBorder="1" applyAlignment="1">
      <alignment horizontal="center"/>
    </xf>
    <xf numFmtId="172" fontId="12" fillId="33" borderId="44" xfId="0" applyNumberFormat="1" applyFont="1" applyFill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2" applyFont="1" applyAlignment="1" applyProtection="1">
      <alignment wrapText="1"/>
      <protection/>
    </xf>
    <xf numFmtId="0" fontId="25" fillId="0" borderId="0" xfId="52" applyFont="1" applyProtection="1">
      <alignment/>
      <protection/>
    </xf>
    <xf numFmtId="172" fontId="3" fillId="37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0" fontId="3" fillId="37" borderId="27" xfId="0" applyFont="1" applyFill="1" applyBorder="1" applyAlignment="1" applyProtection="1">
      <alignment horizontal="left" wrapText="1"/>
      <protection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5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3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51" xfId="0" applyNumberFormat="1" applyFont="1" applyFill="1" applyBorder="1" applyAlignment="1">
      <alignment/>
    </xf>
    <xf numFmtId="172" fontId="3" fillId="36" borderId="5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>
      <alignment horizontal="left" wrapText="1"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7" borderId="18" xfId="0" applyFont="1" applyFill="1" applyBorder="1" applyAlignment="1" applyProtection="1">
      <alignment horizontal="left" wrapText="1"/>
      <protection/>
    </xf>
    <xf numFmtId="0" fontId="3" fillId="34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3" xfId="0" applyNumberFormat="1" applyFont="1" applyFill="1" applyBorder="1" applyAlignment="1">
      <alignment/>
    </xf>
    <xf numFmtId="0" fontId="13" fillId="0" borderId="54" xfId="0" applyNumberFormat="1" applyFont="1" applyBorder="1" applyAlignment="1">
      <alignment wrapText="1"/>
    </xf>
    <xf numFmtId="0" fontId="3" fillId="36" borderId="18" xfId="0" applyFont="1" applyFill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53" xfId="0" applyNumberFormat="1" applyFont="1" applyFill="1" applyBorder="1" applyAlignment="1">
      <alignment/>
    </xf>
    <xf numFmtId="172" fontId="3" fillId="0" borderId="10" xfId="0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F75" sqref="F75"/>
    </sheetView>
  </sheetViews>
  <sheetFormatPr defaultColWidth="9.125" defaultRowHeight="12.75"/>
  <cols>
    <col min="1" max="1" width="10.125" style="1" customWidth="1"/>
    <col min="2" max="2" width="46.375" style="191" customWidth="1"/>
    <col min="3" max="3" width="12.125" style="1" customWidth="1"/>
    <col min="4" max="4" width="11.125" style="1" customWidth="1"/>
    <col min="5" max="5" width="10.50390625" style="1" customWidth="1"/>
    <col min="6" max="6" width="11.125" style="1" customWidth="1"/>
    <col min="7" max="7" width="10.875" style="1" customWidth="1"/>
    <col min="8" max="8" width="9.00390625" style="1" customWidth="1"/>
    <col min="9" max="16384" width="9.125" style="1" customWidth="1"/>
  </cols>
  <sheetData>
    <row r="1" spans="1:8" ht="100.5" thickBot="1">
      <c r="A1" s="38" t="s">
        <v>90</v>
      </c>
      <c r="B1" s="163" t="s">
        <v>89</v>
      </c>
      <c r="C1" s="159" t="s">
        <v>252</v>
      </c>
      <c r="D1" s="160" t="s">
        <v>251</v>
      </c>
      <c r="E1" s="160" t="s">
        <v>250</v>
      </c>
      <c r="F1" s="160" t="s">
        <v>111</v>
      </c>
      <c r="G1" s="160" t="s">
        <v>243</v>
      </c>
      <c r="H1" s="162" t="s">
        <v>249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1:8" ht="19.5" customHeight="1" thickBot="1">
      <c r="A3"/>
      <c r="B3" s="80" t="s">
        <v>1</v>
      </c>
      <c r="C3" s="81"/>
      <c r="D3" s="120"/>
      <c r="E3" s="120"/>
      <c r="F3" s="150"/>
      <c r="G3" s="120"/>
      <c r="H3" s="151"/>
    </row>
    <row r="4" spans="1:8" ht="48" customHeight="1" thickBot="1">
      <c r="A4" s="27" t="s">
        <v>253</v>
      </c>
      <c r="B4" s="103" t="s">
        <v>256</v>
      </c>
      <c r="C4" s="121">
        <v>17361.203</v>
      </c>
      <c r="D4" s="122">
        <v>13149.836</v>
      </c>
      <c r="E4" s="123">
        <f aca="true" t="shared" si="0" ref="E4:E24">D4/C4*100</f>
        <v>75.74265446927842</v>
      </c>
      <c r="F4" s="123">
        <f aca="true" t="shared" si="1" ref="F4:F24">D4-C4</f>
        <v>-4211.367000000002</v>
      </c>
      <c r="G4" s="122">
        <v>7745.7</v>
      </c>
      <c r="H4" s="155">
        <f>D4/G4*100</f>
        <v>169.7694979149722</v>
      </c>
    </row>
    <row r="5" spans="1:8" ht="48" hidden="1" thickBot="1">
      <c r="A5" s="28" t="s">
        <v>4</v>
      </c>
      <c r="B5" s="104" t="s">
        <v>92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4"/>
    </row>
    <row r="6" spans="1:8" ht="21" customHeight="1" thickBot="1">
      <c r="A6" s="29" t="s">
        <v>254</v>
      </c>
      <c r="B6" s="105" t="s">
        <v>133</v>
      </c>
      <c r="C6" s="125">
        <v>80952.26</v>
      </c>
      <c r="D6" s="15">
        <v>61113.249</v>
      </c>
      <c r="E6" s="16">
        <f t="shared" si="0"/>
        <v>75.49294979534852</v>
      </c>
      <c r="F6" s="16">
        <f t="shared" si="1"/>
        <v>-19839.01099999999</v>
      </c>
      <c r="G6" s="15">
        <v>48691.8</v>
      </c>
      <c r="H6" s="155">
        <f aca="true" t="shared" si="2" ref="H6:H38">D6/G6*100</f>
        <v>125.51035081882371</v>
      </c>
    </row>
    <row r="7" spans="1:8" ht="21" customHeight="1" thickBot="1">
      <c r="A7" s="28" t="s">
        <v>255</v>
      </c>
      <c r="B7" s="105" t="s">
        <v>68</v>
      </c>
      <c r="C7" s="125">
        <v>80976.855</v>
      </c>
      <c r="D7" s="15">
        <v>53485.811</v>
      </c>
      <c r="E7" s="16">
        <f t="shared" si="0"/>
        <v>66.05073881913542</v>
      </c>
      <c r="F7" s="16">
        <f t="shared" si="1"/>
        <v>-27491.043999999994</v>
      </c>
      <c r="G7" s="15">
        <v>28395.7</v>
      </c>
      <c r="H7" s="155">
        <f t="shared" si="2"/>
        <v>188.3588395426068</v>
      </c>
    </row>
    <row r="8" spans="1:8" ht="18" customHeight="1" thickBot="1">
      <c r="A8" s="30"/>
      <c r="B8" s="106" t="s">
        <v>27</v>
      </c>
      <c r="C8" s="187">
        <f>C7-C10-C9</f>
        <v>66871.563</v>
      </c>
      <c r="D8" s="186">
        <f>D7-D10-D9</f>
        <v>44005.067</v>
      </c>
      <c r="E8" s="18">
        <f t="shared" si="0"/>
        <v>65.80535137185295</v>
      </c>
      <c r="F8" s="88">
        <f t="shared" si="1"/>
        <v>-22866.495999999992</v>
      </c>
      <c r="G8" s="186">
        <f>G7-G10-G9</f>
        <v>23706.4</v>
      </c>
      <c r="H8" s="157">
        <f t="shared" si="2"/>
        <v>185.62526153275064</v>
      </c>
    </row>
    <row r="9" spans="1:8" ht="30.75" customHeight="1" thickBot="1">
      <c r="A9" s="30"/>
      <c r="B9" s="76" t="s">
        <v>157</v>
      </c>
      <c r="C9" s="126">
        <v>13873.678</v>
      </c>
      <c r="D9" s="19">
        <v>9252.384</v>
      </c>
      <c r="E9" s="18">
        <f t="shared" si="0"/>
        <v>66.69020284311054</v>
      </c>
      <c r="F9" s="88">
        <f t="shared" si="1"/>
        <v>-4621.294</v>
      </c>
      <c r="G9" s="19">
        <v>4565.1</v>
      </c>
      <c r="H9" s="157">
        <f t="shared" si="2"/>
        <v>202.67648025234934</v>
      </c>
    </row>
    <row r="10" spans="1:8" ht="45" customHeight="1" thickBot="1">
      <c r="A10" s="31"/>
      <c r="B10" s="106" t="s">
        <v>291</v>
      </c>
      <c r="C10" s="126">
        <v>231.614</v>
      </c>
      <c r="D10" s="19">
        <v>228.36</v>
      </c>
      <c r="E10" s="18">
        <f t="shared" si="0"/>
        <v>98.59507629072509</v>
      </c>
      <c r="F10" s="88">
        <f t="shared" si="1"/>
        <v>-3.2539999999999907</v>
      </c>
      <c r="G10" s="19">
        <v>124.2</v>
      </c>
      <c r="H10" s="157">
        <f t="shared" si="2"/>
        <v>183.8647342995169</v>
      </c>
    </row>
    <row r="11" spans="1:8" ht="30.75" customHeight="1" thickBot="1">
      <c r="A11" s="27" t="s">
        <v>258</v>
      </c>
      <c r="B11" s="105" t="s">
        <v>257</v>
      </c>
      <c r="C11" s="125">
        <f>SUM(C12:C32)</f>
        <v>187465.94199999998</v>
      </c>
      <c r="D11" s="15">
        <f>SUM(D12:D32)</f>
        <v>182976.719</v>
      </c>
      <c r="E11" s="16">
        <f t="shared" si="0"/>
        <v>97.6053127559565</v>
      </c>
      <c r="F11" s="16">
        <f t="shared" si="1"/>
        <v>-4489.222999999969</v>
      </c>
      <c r="G11" s="15">
        <f>SUM(G12:G32)</f>
        <v>75086.29999999999</v>
      </c>
      <c r="H11" s="155">
        <f t="shared" si="2"/>
        <v>243.68855437010484</v>
      </c>
    </row>
    <row r="12" spans="1:8" ht="189.75" customHeight="1" thickBot="1">
      <c r="A12" s="67" t="s">
        <v>264</v>
      </c>
      <c r="B12" s="106" t="s">
        <v>283</v>
      </c>
      <c r="C12" s="126">
        <v>9032.412</v>
      </c>
      <c r="D12" s="19">
        <v>9032.412</v>
      </c>
      <c r="E12" s="18">
        <f t="shared" si="0"/>
        <v>100</v>
      </c>
      <c r="F12" s="88">
        <f t="shared" si="1"/>
        <v>0</v>
      </c>
      <c r="G12" s="19">
        <v>6570</v>
      </c>
      <c r="H12" s="157">
        <f t="shared" si="2"/>
        <v>137.47963470319635</v>
      </c>
    </row>
    <row r="13" spans="1:8" ht="20.25" customHeight="1" thickBot="1">
      <c r="A13" s="32" t="s">
        <v>265</v>
      </c>
      <c r="B13" s="106" t="s">
        <v>284</v>
      </c>
      <c r="C13" s="126">
        <v>21068.651</v>
      </c>
      <c r="D13" s="17">
        <v>18980.035</v>
      </c>
      <c r="E13" s="18">
        <f t="shared" si="0"/>
        <v>90.0866173159354</v>
      </c>
      <c r="F13" s="88">
        <f t="shared" si="1"/>
        <v>-2088.616000000002</v>
      </c>
      <c r="G13" s="17">
        <v>16105.6</v>
      </c>
      <c r="H13" s="157">
        <f t="shared" si="2"/>
        <v>117.84742574011524</v>
      </c>
    </row>
    <row r="14" spans="1:8" ht="32.25" customHeight="1" thickBot="1">
      <c r="A14" s="50" t="s">
        <v>266</v>
      </c>
      <c r="B14" s="106" t="s">
        <v>285</v>
      </c>
      <c r="C14" s="127">
        <v>3039.784</v>
      </c>
      <c r="D14" s="17">
        <v>3039.784</v>
      </c>
      <c r="E14" s="18">
        <f t="shared" si="0"/>
        <v>100</v>
      </c>
      <c r="F14" s="88">
        <f t="shared" si="1"/>
        <v>0</v>
      </c>
      <c r="G14" s="17">
        <v>2467</v>
      </c>
      <c r="H14" s="157">
        <f t="shared" si="2"/>
        <v>123.2178354276449</v>
      </c>
    </row>
    <row r="15" spans="1:8" ht="66" customHeight="1" thickBot="1">
      <c r="A15" s="40" t="s">
        <v>267</v>
      </c>
      <c r="B15" s="106" t="s">
        <v>286</v>
      </c>
      <c r="C15" s="126">
        <v>142885.602</v>
      </c>
      <c r="D15" s="19">
        <v>142880.741</v>
      </c>
      <c r="E15" s="18">
        <f t="shared" si="0"/>
        <v>99.99659797773046</v>
      </c>
      <c r="F15" s="88">
        <f t="shared" si="1"/>
        <v>-4.861000000004424</v>
      </c>
      <c r="G15" s="19">
        <v>43178.4</v>
      </c>
      <c r="H15" s="157">
        <f t="shared" si="2"/>
        <v>330.9079099735053</v>
      </c>
    </row>
    <row r="16" spans="1:8" ht="31.5" customHeight="1" thickBot="1">
      <c r="A16" s="46" t="s">
        <v>268</v>
      </c>
      <c r="B16" s="106" t="s">
        <v>282</v>
      </c>
      <c r="C16" s="128">
        <v>2146.8</v>
      </c>
      <c r="D16" s="19">
        <v>399.7</v>
      </c>
      <c r="E16" s="18">
        <f t="shared" si="0"/>
        <v>18.61840879448481</v>
      </c>
      <c r="F16" s="88">
        <f t="shared" si="1"/>
        <v>-1747.1000000000001</v>
      </c>
      <c r="G16" s="19">
        <v>144</v>
      </c>
      <c r="H16" s="157">
        <f t="shared" si="2"/>
        <v>277.56944444444446</v>
      </c>
    </row>
    <row r="17" spans="1:8" ht="47.25" customHeight="1" thickBot="1">
      <c r="A17" s="47" t="s">
        <v>269</v>
      </c>
      <c r="B17" s="107" t="s">
        <v>287</v>
      </c>
      <c r="C17" s="128">
        <v>695.365</v>
      </c>
      <c r="D17" s="19">
        <v>695.365</v>
      </c>
      <c r="E17" s="18">
        <f t="shared" si="0"/>
        <v>100</v>
      </c>
      <c r="F17" s="88">
        <f t="shared" si="1"/>
        <v>0</v>
      </c>
      <c r="G17" s="19">
        <v>592.5</v>
      </c>
      <c r="H17" s="157">
        <f t="shared" si="2"/>
        <v>117.36118143459915</v>
      </c>
    </row>
    <row r="18" spans="1:8" ht="78" customHeight="1" hidden="1" thickBot="1">
      <c r="A18" s="47" t="s">
        <v>105</v>
      </c>
      <c r="B18" s="107" t="s">
        <v>106</v>
      </c>
      <c r="C18" s="128"/>
      <c r="D18" s="19"/>
      <c r="E18" s="18" t="e">
        <f t="shared" si="0"/>
        <v>#DIV/0!</v>
      </c>
      <c r="F18" s="88">
        <f t="shared" si="1"/>
        <v>0</v>
      </c>
      <c r="G18" s="19"/>
      <c r="H18" s="157" t="e">
        <f t="shared" si="2"/>
        <v>#DIV/0!</v>
      </c>
    </row>
    <row r="19" spans="1:8" ht="18" customHeight="1" hidden="1" thickBot="1">
      <c r="A19" s="41" t="s">
        <v>130</v>
      </c>
      <c r="B19" s="106" t="s">
        <v>131</v>
      </c>
      <c r="C19" s="126"/>
      <c r="D19" s="19"/>
      <c r="E19" s="18" t="e">
        <f t="shared" si="0"/>
        <v>#DIV/0!</v>
      </c>
      <c r="F19" s="88">
        <f t="shared" si="1"/>
        <v>0</v>
      </c>
      <c r="G19" s="19"/>
      <c r="H19" s="157" t="e">
        <f t="shared" si="2"/>
        <v>#DIV/0!</v>
      </c>
    </row>
    <row r="20" spans="1:8" ht="31.5" customHeight="1" thickBot="1">
      <c r="A20" s="32" t="s">
        <v>270</v>
      </c>
      <c r="B20" s="106" t="s">
        <v>288</v>
      </c>
      <c r="C20" s="126">
        <v>355.25</v>
      </c>
      <c r="D20" s="17">
        <v>303.905</v>
      </c>
      <c r="E20" s="18">
        <f t="shared" si="0"/>
        <v>85.54679802955664</v>
      </c>
      <c r="F20" s="88">
        <f t="shared" si="1"/>
        <v>-51.34500000000003</v>
      </c>
      <c r="G20" s="17">
        <v>202.3</v>
      </c>
      <c r="H20" s="157">
        <f t="shared" si="2"/>
        <v>150.22491349480967</v>
      </c>
    </row>
    <row r="21" spans="1:8" ht="63.75" customHeight="1" thickBot="1">
      <c r="A21" s="32" t="s">
        <v>274</v>
      </c>
      <c r="B21" s="106" t="s">
        <v>289</v>
      </c>
      <c r="C21" s="126">
        <v>5.63</v>
      </c>
      <c r="D21" s="17">
        <v>2.432</v>
      </c>
      <c r="E21" s="18">
        <f t="shared" si="0"/>
        <v>43.19715808170515</v>
      </c>
      <c r="F21" s="88">
        <f t="shared" si="1"/>
        <v>-3.198</v>
      </c>
      <c r="G21" s="17">
        <v>0.5</v>
      </c>
      <c r="H21" s="157">
        <f t="shared" si="2"/>
        <v>486.4</v>
      </c>
    </row>
    <row r="22" spans="1:8" ht="48.75" customHeight="1" hidden="1" thickBot="1">
      <c r="A22" s="32" t="s">
        <v>180</v>
      </c>
      <c r="B22" s="106" t="s">
        <v>62</v>
      </c>
      <c r="C22" s="126"/>
      <c r="D22" s="19"/>
      <c r="E22" s="18" t="e">
        <f t="shared" si="0"/>
        <v>#DIV/0!</v>
      </c>
      <c r="F22" s="88">
        <f t="shared" si="1"/>
        <v>0</v>
      </c>
      <c r="G22" s="19"/>
      <c r="H22" s="157" t="e">
        <f t="shared" si="2"/>
        <v>#DIV/0!</v>
      </c>
    </row>
    <row r="23" spans="1:8" ht="32.25" hidden="1" thickBot="1">
      <c r="A23" s="32" t="s">
        <v>7</v>
      </c>
      <c r="B23" s="106" t="s">
        <v>84</v>
      </c>
      <c r="C23" s="126"/>
      <c r="D23" s="17"/>
      <c r="E23" s="18" t="e">
        <f t="shared" si="0"/>
        <v>#DIV/0!</v>
      </c>
      <c r="F23" s="88">
        <f t="shared" si="1"/>
        <v>0</v>
      </c>
      <c r="G23" s="17"/>
      <c r="H23" s="157" t="e">
        <f t="shared" si="2"/>
        <v>#DIV/0!</v>
      </c>
    </row>
    <row r="24" spans="1:8" ht="48" hidden="1" thickBot="1">
      <c r="A24" s="32" t="s">
        <v>37</v>
      </c>
      <c r="B24" s="108" t="s">
        <v>36</v>
      </c>
      <c r="C24" s="126"/>
      <c r="D24" s="19"/>
      <c r="E24" s="18" t="e">
        <f t="shared" si="0"/>
        <v>#DIV/0!</v>
      </c>
      <c r="F24" s="88">
        <f t="shared" si="1"/>
        <v>0</v>
      </c>
      <c r="G24" s="19"/>
      <c r="H24" s="157" t="e">
        <f t="shared" si="2"/>
        <v>#DIV/0!</v>
      </c>
    </row>
    <row r="25" spans="1:8" ht="16.5" hidden="1" thickBot="1">
      <c r="A25" s="32" t="s">
        <v>37</v>
      </c>
      <c r="B25" s="108"/>
      <c r="C25" s="126"/>
      <c r="D25" s="19"/>
      <c r="E25" s="18"/>
      <c r="F25" s="88"/>
      <c r="G25" s="19"/>
      <c r="H25" s="157" t="e">
        <f t="shared" si="2"/>
        <v>#DIV/0!</v>
      </c>
    </row>
    <row r="26" spans="1:8" ht="79.5" thickBot="1">
      <c r="A26" s="32" t="s">
        <v>271</v>
      </c>
      <c r="B26" s="106" t="s">
        <v>278</v>
      </c>
      <c r="C26" s="126">
        <v>2056.394</v>
      </c>
      <c r="D26" s="19">
        <v>1716.029</v>
      </c>
      <c r="E26" s="18">
        <f aca="true" t="shared" si="3" ref="E26:E48">D26/C26*100</f>
        <v>83.44845394413717</v>
      </c>
      <c r="F26" s="88">
        <f aca="true" t="shared" si="4" ref="F26:F36">D26-C26</f>
        <v>-340.3649999999998</v>
      </c>
      <c r="G26" s="19">
        <v>1226.9</v>
      </c>
      <c r="H26" s="157">
        <f t="shared" si="2"/>
        <v>139.86706333034476</v>
      </c>
    </row>
    <row r="27" spans="1:8" ht="32.25" hidden="1" thickBot="1">
      <c r="A27" s="32" t="s">
        <v>37</v>
      </c>
      <c r="B27" s="106" t="s">
        <v>43</v>
      </c>
      <c r="C27" s="126"/>
      <c r="D27" s="19"/>
      <c r="E27" s="18" t="e">
        <f t="shared" si="3"/>
        <v>#DIV/0!</v>
      </c>
      <c r="F27" s="88">
        <f t="shared" si="4"/>
        <v>0</v>
      </c>
      <c r="G27" s="19"/>
      <c r="H27" s="157" t="e">
        <f t="shared" si="2"/>
        <v>#DIV/0!</v>
      </c>
    </row>
    <row r="28" spans="1:8" ht="92.25" customHeight="1" thickBot="1">
      <c r="A28" s="32" t="s">
        <v>272</v>
      </c>
      <c r="B28" s="106" t="s">
        <v>279</v>
      </c>
      <c r="C28" s="126">
        <v>157.039</v>
      </c>
      <c r="D28" s="19">
        <v>137.426</v>
      </c>
      <c r="E28" s="18">
        <f t="shared" si="3"/>
        <v>87.51074573831978</v>
      </c>
      <c r="F28" s="88">
        <f t="shared" si="4"/>
        <v>-19.613</v>
      </c>
      <c r="G28" s="19">
        <v>73.2</v>
      </c>
      <c r="H28" s="157">
        <f t="shared" si="2"/>
        <v>187.74043715846994</v>
      </c>
    </row>
    <row r="29" spans="1:8" ht="30.75" customHeight="1" thickBot="1">
      <c r="A29" s="32" t="s">
        <v>273</v>
      </c>
      <c r="B29" s="106" t="s">
        <v>290</v>
      </c>
      <c r="C29" s="126">
        <v>466.653</v>
      </c>
      <c r="D29" s="19">
        <v>401.292</v>
      </c>
      <c r="E29" s="18">
        <f t="shared" si="3"/>
        <v>85.9936612429364</v>
      </c>
      <c r="F29" s="88">
        <f t="shared" si="4"/>
        <v>-65.36100000000005</v>
      </c>
      <c r="G29" s="19">
        <v>224.2</v>
      </c>
      <c r="H29" s="157">
        <f t="shared" si="2"/>
        <v>178.9884032114184</v>
      </c>
    </row>
    <row r="30" spans="1:8" ht="48" customHeight="1" thickBot="1">
      <c r="A30" s="32" t="s">
        <v>275</v>
      </c>
      <c r="B30" s="106" t="s">
        <v>280</v>
      </c>
      <c r="C30" s="126">
        <v>130</v>
      </c>
      <c r="D30" s="19">
        <v>113.075</v>
      </c>
      <c r="E30" s="18">
        <f t="shared" si="3"/>
        <v>86.98076923076923</v>
      </c>
      <c r="F30" s="88">
        <f t="shared" si="4"/>
        <v>-16.924999999999997</v>
      </c>
      <c r="G30" s="19">
        <v>41.2</v>
      </c>
      <c r="H30" s="157">
        <f t="shared" si="2"/>
        <v>274.45388349514565</v>
      </c>
    </row>
    <row r="31" spans="1:8" ht="66" customHeight="1" thickBot="1">
      <c r="A31" s="32" t="s">
        <v>276</v>
      </c>
      <c r="B31" s="106" t="s">
        <v>281</v>
      </c>
      <c r="C31" s="126">
        <v>208.944</v>
      </c>
      <c r="D31" s="19">
        <v>58.362</v>
      </c>
      <c r="E31" s="18">
        <f t="shared" si="3"/>
        <v>27.931886055593846</v>
      </c>
      <c r="F31" s="88">
        <f t="shared" si="4"/>
        <v>-150.582</v>
      </c>
      <c r="G31" s="19">
        <v>19.3</v>
      </c>
      <c r="H31" s="157">
        <f t="shared" si="2"/>
        <v>302.3937823834197</v>
      </c>
    </row>
    <row r="32" spans="1:8" ht="48.75" customHeight="1" thickBot="1">
      <c r="A32" s="32" t="s">
        <v>277</v>
      </c>
      <c r="B32" s="106" t="s">
        <v>129</v>
      </c>
      <c r="C32" s="126">
        <v>5217.418</v>
      </c>
      <c r="D32" s="19">
        <v>5216.161</v>
      </c>
      <c r="E32" s="18">
        <f t="shared" si="3"/>
        <v>99.97590762327266</v>
      </c>
      <c r="F32" s="88">
        <f t="shared" si="4"/>
        <v>-1.256999999999607</v>
      </c>
      <c r="G32" s="19">
        <v>4241.2</v>
      </c>
      <c r="H32" s="157">
        <f t="shared" si="2"/>
        <v>122.98785721022354</v>
      </c>
    </row>
    <row r="33" spans="1:8" ht="23.25" customHeight="1" thickBot="1">
      <c r="A33" s="28" t="s">
        <v>292</v>
      </c>
      <c r="B33" s="105" t="s">
        <v>9</v>
      </c>
      <c r="C33" s="125">
        <f>C34+C35+C38+C39+C40+C41</f>
        <v>27514.679000000004</v>
      </c>
      <c r="D33" s="15">
        <f>D34+D35+D38+D39+D40+D41</f>
        <v>5155.200000000001</v>
      </c>
      <c r="E33" s="16">
        <f t="shared" si="3"/>
        <v>18.736180785536334</v>
      </c>
      <c r="F33" s="16">
        <f t="shared" si="4"/>
        <v>-22359.479000000003</v>
      </c>
      <c r="G33" s="15">
        <f>G34+G35+G38+G39+G40+G41</f>
        <v>1698.4</v>
      </c>
      <c r="H33" s="155">
        <f t="shared" si="2"/>
        <v>303.5327366933585</v>
      </c>
    </row>
    <row r="34" spans="1:8" ht="63.75" customHeight="1" thickBot="1">
      <c r="A34" s="32" t="s">
        <v>293</v>
      </c>
      <c r="B34" s="106" t="s">
        <v>259</v>
      </c>
      <c r="C34" s="126">
        <v>943.823</v>
      </c>
      <c r="D34" s="19"/>
      <c r="E34" s="18">
        <f t="shared" si="3"/>
        <v>0</v>
      </c>
      <c r="F34" s="88">
        <f t="shared" si="4"/>
        <v>-943.823</v>
      </c>
      <c r="G34" s="19"/>
      <c r="H34" s="157" t="e">
        <f t="shared" si="2"/>
        <v>#DIV/0!</v>
      </c>
    </row>
    <row r="35" spans="1:8" ht="34.5" customHeight="1" thickBot="1">
      <c r="A35" s="32" t="s">
        <v>294</v>
      </c>
      <c r="B35" s="106" t="s">
        <v>260</v>
      </c>
      <c r="C35" s="187">
        <v>13863.433</v>
      </c>
      <c r="D35" s="186">
        <v>3689.231</v>
      </c>
      <c r="E35" s="18">
        <f t="shared" si="3"/>
        <v>26.611236913685087</v>
      </c>
      <c r="F35" s="88">
        <f t="shared" si="4"/>
        <v>-10174.202000000001</v>
      </c>
      <c r="G35" s="186">
        <v>1230.8</v>
      </c>
      <c r="H35" s="157">
        <f t="shared" si="2"/>
        <v>299.74252518687035</v>
      </c>
    </row>
    <row r="36" spans="1:8" ht="33.75" customHeight="1" hidden="1" thickBot="1">
      <c r="A36" s="32" t="s">
        <v>55</v>
      </c>
      <c r="B36" s="106" t="s">
        <v>50</v>
      </c>
      <c r="C36" s="127"/>
      <c r="D36" s="17"/>
      <c r="E36" s="18" t="e">
        <f t="shared" si="3"/>
        <v>#DIV/0!</v>
      </c>
      <c r="F36" s="88">
        <f t="shared" si="4"/>
        <v>0</v>
      </c>
      <c r="G36" s="17"/>
      <c r="H36" s="157" t="e">
        <f t="shared" si="2"/>
        <v>#DIV/0!</v>
      </c>
    </row>
    <row r="37" spans="1:8" ht="35.25" customHeight="1" hidden="1" thickBot="1">
      <c r="A37" s="32" t="s">
        <v>154</v>
      </c>
      <c r="B37" s="106" t="s">
        <v>155</v>
      </c>
      <c r="C37" s="127"/>
      <c r="D37" s="17"/>
      <c r="E37" s="18" t="e">
        <f t="shared" si="3"/>
        <v>#DIV/0!</v>
      </c>
      <c r="F37" s="88"/>
      <c r="G37" s="17"/>
      <c r="H37" s="157" t="e">
        <f t="shared" si="2"/>
        <v>#DIV/0!</v>
      </c>
    </row>
    <row r="38" spans="1:8" ht="16.5" customHeight="1" hidden="1" thickBot="1">
      <c r="A38" s="32" t="s">
        <v>44</v>
      </c>
      <c r="B38" s="106" t="s">
        <v>57</v>
      </c>
      <c r="C38" s="126"/>
      <c r="D38" s="19"/>
      <c r="E38" s="18" t="e">
        <f t="shared" si="3"/>
        <v>#DIV/0!</v>
      </c>
      <c r="F38" s="88">
        <f aca="true" t="shared" si="5" ref="F38:F59">D38-C38</f>
        <v>0</v>
      </c>
      <c r="G38" s="19"/>
      <c r="H38" s="157" t="e">
        <f t="shared" si="2"/>
        <v>#DIV/0!</v>
      </c>
    </row>
    <row r="39" spans="1:8" ht="31.5" customHeight="1" hidden="1" thickBot="1">
      <c r="A39" s="32" t="s">
        <v>56</v>
      </c>
      <c r="B39" s="106" t="s">
        <v>58</v>
      </c>
      <c r="C39" s="127"/>
      <c r="D39" s="19"/>
      <c r="E39" s="18" t="e">
        <f t="shared" si="3"/>
        <v>#DIV/0!</v>
      </c>
      <c r="F39" s="88">
        <f t="shared" si="5"/>
        <v>0</v>
      </c>
      <c r="G39" s="19"/>
      <c r="H39" s="157" t="e">
        <f aca="true" t="shared" si="6" ref="H39:H70">D39/G39*100</f>
        <v>#DIV/0!</v>
      </c>
    </row>
    <row r="40" spans="1:8" ht="16.5" customHeight="1" thickBot="1">
      <c r="A40" s="32" t="s">
        <v>295</v>
      </c>
      <c r="B40" s="106" t="s">
        <v>70</v>
      </c>
      <c r="C40" s="126">
        <v>12707.423</v>
      </c>
      <c r="D40" s="19">
        <v>1465.969</v>
      </c>
      <c r="E40" s="18">
        <f t="shared" si="3"/>
        <v>11.536320149254495</v>
      </c>
      <c r="F40" s="88">
        <f t="shared" si="5"/>
        <v>-11241.454000000002</v>
      </c>
      <c r="G40" s="19">
        <v>467.6</v>
      </c>
      <c r="H40" s="157">
        <f t="shared" si="6"/>
        <v>313.5091958939264</v>
      </c>
    </row>
    <row r="41" spans="1:8" ht="66.75" customHeight="1" hidden="1" thickBot="1">
      <c r="A41" s="32" t="s">
        <v>132</v>
      </c>
      <c r="B41" s="106" t="s">
        <v>152</v>
      </c>
      <c r="C41" s="126"/>
      <c r="D41" s="19"/>
      <c r="E41" s="18" t="e">
        <f t="shared" si="3"/>
        <v>#DIV/0!</v>
      </c>
      <c r="F41" s="88">
        <f t="shared" si="5"/>
        <v>0</v>
      </c>
      <c r="G41" s="19"/>
      <c r="H41" s="157" t="e">
        <f t="shared" si="6"/>
        <v>#DIV/0!</v>
      </c>
    </row>
    <row r="42" spans="1:8" ht="16.5" customHeight="1" thickBot="1">
      <c r="A42" s="28" t="s">
        <v>296</v>
      </c>
      <c r="B42" s="109" t="s">
        <v>261</v>
      </c>
      <c r="C42" s="125">
        <f>SUM(C43:C45)</f>
        <v>6700.491</v>
      </c>
      <c r="D42" s="15">
        <f>SUM(D43:D45)</f>
        <v>5900.315</v>
      </c>
      <c r="E42" s="16">
        <f t="shared" si="3"/>
        <v>88.05794978308306</v>
      </c>
      <c r="F42" s="16">
        <f t="shared" si="5"/>
        <v>-800.1760000000004</v>
      </c>
      <c r="G42" s="15">
        <f>SUM(G43:G45)</f>
        <v>4217.1</v>
      </c>
      <c r="H42" s="155">
        <f t="shared" si="6"/>
        <v>139.91404045434064</v>
      </c>
    </row>
    <row r="43" spans="1:8" ht="16.5" customHeight="1" hidden="1" thickBot="1">
      <c r="A43" s="32" t="s">
        <v>11</v>
      </c>
      <c r="B43" s="106" t="s">
        <v>10</v>
      </c>
      <c r="C43" s="126">
        <v>6700.491</v>
      </c>
      <c r="D43" s="17">
        <v>5900.315</v>
      </c>
      <c r="E43" s="18">
        <f t="shared" si="3"/>
        <v>88.05794978308306</v>
      </c>
      <c r="F43" s="88">
        <f t="shared" si="5"/>
        <v>-800.1760000000004</v>
      </c>
      <c r="G43" s="17">
        <v>4217.1</v>
      </c>
      <c r="H43" s="157">
        <f t="shared" si="6"/>
        <v>139.91404045434064</v>
      </c>
    </row>
    <row r="44" spans="1:8" ht="15" customHeight="1" hidden="1" thickBot="1">
      <c r="A44" s="33"/>
      <c r="B44" s="106" t="s">
        <v>12</v>
      </c>
      <c r="C44" s="126"/>
      <c r="D44" s="19"/>
      <c r="E44" s="18" t="e">
        <f t="shared" si="3"/>
        <v>#DIV/0!</v>
      </c>
      <c r="F44" s="88">
        <f t="shared" si="5"/>
        <v>0</v>
      </c>
      <c r="G44" s="19"/>
      <c r="H44" s="157" t="e">
        <f t="shared" si="6"/>
        <v>#DIV/0!</v>
      </c>
    </row>
    <row r="45" spans="1:8" ht="18.75" customHeight="1" hidden="1" thickBot="1">
      <c r="A45" s="32" t="s">
        <v>11</v>
      </c>
      <c r="B45" s="106" t="s">
        <v>103</v>
      </c>
      <c r="C45" s="126"/>
      <c r="D45" s="19"/>
      <c r="E45" s="18" t="e">
        <f t="shared" si="3"/>
        <v>#DIV/0!</v>
      </c>
      <c r="F45" s="88">
        <f t="shared" si="5"/>
        <v>0</v>
      </c>
      <c r="G45" s="19"/>
      <c r="H45" s="155" t="e">
        <f t="shared" si="6"/>
        <v>#DIV/0!</v>
      </c>
    </row>
    <row r="46" spans="1:8" ht="18.75" customHeight="1" thickBot="1">
      <c r="A46" s="28" t="s">
        <v>298</v>
      </c>
      <c r="B46" s="105" t="s">
        <v>13</v>
      </c>
      <c r="C46" s="125">
        <f>C47+C48+C49</f>
        <v>195</v>
      </c>
      <c r="D46" s="15">
        <f>D47+D48+D49</f>
        <v>161.13</v>
      </c>
      <c r="E46" s="22">
        <f t="shared" si="3"/>
        <v>82.63076923076923</v>
      </c>
      <c r="F46" s="16">
        <f t="shared" si="5"/>
        <v>-33.870000000000005</v>
      </c>
      <c r="G46" s="15">
        <f>G47+G48+G49</f>
        <v>32.8</v>
      </c>
      <c r="H46" s="155">
        <f t="shared" si="6"/>
        <v>491.25000000000006</v>
      </c>
    </row>
    <row r="47" spans="1:8" ht="20.25" customHeight="1" hidden="1" thickBot="1">
      <c r="A47" s="34" t="s">
        <v>65</v>
      </c>
      <c r="B47" s="110" t="s">
        <v>86</v>
      </c>
      <c r="C47" s="129"/>
      <c r="D47" s="20"/>
      <c r="E47" s="18" t="e">
        <f t="shared" si="3"/>
        <v>#DIV/0!</v>
      </c>
      <c r="F47" s="54">
        <f t="shared" si="5"/>
        <v>0</v>
      </c>
      <c r="G47" s="20"/>
      <c r="H47" s="157" t="e">
        <f t="shared" si="6"/>
        <v>#DIV/0!</v>
      </c>
    </row>
    <row r="48" spans="1:8" ht="30" customHeight="1" thickBot="1">
      <c r="A48" s="32" t="s">
        <v>297</v>
      </c>
      <c r="B48" s="106" t="s">
        <v>262</v>
      </c>
      <c r="C48" s="126">
        <v>195</v>
      </c>
      <c r="D48" s="19">
        <v>161.13</v>
      </c>
      <c r="E48" s="18">
        <f t="shared" si="3"/>
        <v>82.63076923076923</v>
      </c>
      <c r="F48" s="88">
        <f t="shared" si="5"/>
        <v>-33.870000000000005</v>
      </c>
      <c r="G48" s="19">
        <v>32.8</v>
      </c>
      <c r="H48" s="157">
        <f t="shared" si="6"/>
        <v>491.25000000000006</v>
      </c>
    </row>
    <row r="49" spans="1:8" ht="16.5" hidden="1" thickBot="1">
      <c r="A49" s="32"/>
      <c r="B49" s="106" t="s">
        <v>15</v>
      </c>
      <c r="C49" s="127"/>
      <c r="D49" s="17"/>
      <c r="E49" s="21">
        <f>ROUND(IF(D49=0,0,D49/C49),3)</f>
        <v>0</v>
      </c>
      <c r="F49" s="88">
        <f t="shared" si="5"/>
        <v>0</v>
      </c>
      <c r="G49" s="17"/>
      <c r="H49" s="155" t="e">
        <f t="shared" si="6"/>
        <v>#DIV/0!</v>
      </c>
    </row>
    <row r="50" spans="1:8" ht="16.5" thickBot="1">
      <c r="A50" s="28" t="s">
        <v>299</v>
      </c>
      <c r="B50" s="105" t="s">
        <v>16</v>
      </c>
      <c r="C50" s="125">
        <v>7751.815</v>
      </c>
      <c r="D50" s="15">
        <v>6574.805</v>
      </c>
      <c r="E50" s="16">
        <f aca="true" t="shared" si="7" ref="E50:E59">D50/C50*100</f>
        <v>84.81633011107722</v>
      </c>
      <c r="F50" s="16">
        <f t="shared" si="5"/>
        <v>-1177.0099999999993</v>
      </c>
      <c r="G50" s="15">
        <v>4260.1</v>
      </c>
      <c r="H50" s="155">
        <f t="shared" si="6"/>
        <v>154.33452266378723</v>
      </c>
    </row>
    <row r="51" spans="1:8" ht="77.25" customHeight="1" thickBot="1">
      <c r="A51" s="67" t="s">
        <v>301</v>
      </c>
      <c r="B51" s="106" t="s">
        <v>308</v>
      </c>
      <c r="C51" s="187">
        <f>C50-C52</f>
        <v>6840.807</v>
      </c>
      <c r="D51" s="187">
        <f>D50-D52</f>
        <v>5931.731000000001</v>
      </c>
      <c r="E51" s="18">
        <f t="shared" si="7"/>
        <v>86.71098307553481</v>
      </c>
      <c r="F51" s="88">
        <f t="shared" si="5"/>
        <v>-909.0759999999991</v>
      </c>
      <c r="G51" s="187">
        <f>G50-G52</f>
        <v>3650.4000000000005</v>
      </c>
      <c r="H51" s="157">
        <f t="shared" si="6"/>
        <v>162.49537037037035</v>
      </c>
    </row>
    <row r="52" spans="1:8" ht="29.25" customHeight="1" thickBot="1">
      <c r="A52" s="32" t="s">
        <v>300</v>
      </c>
      <c r="B52" s="106" t="s">
        <v>309</v>
      </c>
      <c r="C52" s="130">
        <v>911.008</v>
      </c>
      <c r="D52" s="89">
        <v>643.074</v>
      </c>
      <c r="E52" s="18">
        <f t="shared" si="7"/>
        <v>70.58928132354491</v>
      </c>
      <c r="F52" s="88">
        <f t="shared" si="5"/>
        <v>-267.9340000000001</v>
      </c>
      <c r="G52" s="89">
        <v>609.7</v>
      </c>
      <c r="H52" s="157">
        <f t="shared" si="6"/>
        <v>105.47383959324257</v>
      </c>
    </row>
    <row r="53" spans="1:8" ht="63.75" hidden="1" thickBot="1">
      <c r="A53" s="35" t="s">
        <v>46</v>
      </c>
      <c r="B53" s="111" t="s">
        <v>47</v>
      </c>
      <c r="C53" s="131"/>
      <c r="D53" s="90"/>
      <c r="E53" s="22" t="e">
        <f t="shared" si="7"/>
        <v>#DIV/0!</v>
      </c>
      <c r="F53" s="383">
        <f t="shared" si="5"/>
        <v>0</v>
      </c>
      <c r="G53" s="90"/>
      <c r="H53" s="155" t="e">
        <f t="shared" si="6"/>
        <v>#DIV/0!</v>
      </c>
    </row>
    <row r="54" spans="1:8" ht="20.25" customHeight="1" thickBot="1">
      <c r="A54" s="28" t="s">
        <v>303</v>
      </c>
      <c r="B54" s="105" t="s">
        <v>302</v>
      </c>
      <c r="C54" s="125">
        <v>181.09</v>
      </c>
      <c r="D54" s="15"/>
      <c r="E54" s="16">
        <f t="shared" si="7"/>
        <v>0</v>
      </c>
      <c r="F54" s="16">
        <f t="shared" si="5"/>
        <v>-181.09</v>
      </c>
      <c r="G54" s="15"/>
      <c r="H54" s="155" t="e">
        <f t="shared" si="6"/>
        <v>#DIV/0!</v>
      </c>
    </row>
    <row r="55" spans="1:8" ht="16.5" customHeight="1" thickBot="1">
      <c r="A55" s="28" t="s">
        <v>304</v>
      </c>
      <c r="B55" s="112" t="s">
        <v>169</v>
      </c>
      <c r="C55" s="125">
        <f>C56+C57+C58+C60+C59</f>
        <v>3993.827</v>
      </c>
      <c r="D55" s="15">
        <f>D56+D57+D58+D60+D59</f>
        <v>0</v>
      </c>
      <c r="E55" s="16">
        <f t="shared" si="7"/>
        <v>0</v>
      </c>
      <c r="F55" s="16">
        <f t="shared" si="5"/>
        <v>-3993.827</v>
      </c>
      <c r="G55" s="15">
        <f>G56+G57+G58+G60+G59</f>
        <v>0</v>
      </c>
      <c r="H55" s="155" t="e">
        <f t="shared" si="6"/>
        <v>#DIV/0!</v>
      </c>
    </row>
    <row r="56" spans="1:8" ht="36" customHeight="1" hidden="1" thickBot="1">
      <c r="A56" s="32" t="s">
        <v>23</v>
      </c>
      <c r="B56" s="106" t="s">
        <v>100</v>
      </c>
      <c r="C56" s="126"/>
      <c r="D56" s="19"/>
      <c r="E56" s="18" t="e">
        <f t="shared" si="7"/>
        <v>#DIV/0!</v>
      </c>
      <c r="F56" s="88">
        <f t="shared" si="5"/>
        <v>0</v>
      </c>
      <c r="G56" s="19"/>
      <c r="H56" s="157" t="e">
        <f t="shared" si="6"/>
        <v>#DIV/0!</v>
      </c>
    </row>
    <row r="57" spans="1:8" ht="33" customHeight="1" hidden="1" thickBot="1">
      <c r="A57" s="32" t="s">
        <v>120</v>
      </c>
      <c r="B57" s="106" t="s">
        <v>121</v>
      </c>
      <c r="C57" s="126"/>
      <c r="D57" s="19"/>
      <c r="E57" s="18" t="e">
        <f t="shared" si="7"/>
        <v>#DIV/0!</v>
      </c>
      <c r="F57" s="88">
        <f t="shared" si="5"/>
        <v>0</v>
      </c>
      <c r="G57" s="19"/>
      <c r="H57" s="157" t="e">
        <f t="shared" si="6"/>
        <v>#DIV/0!</v>
      </c>
    </row>
    <row r="58" spans="1:8" ht="31.5" customHeight="1" hidden="1" thickBot="1">
      <c r="A58" s="32" t="s">
        <v>24</v>
      </c>
      <c r="B58" s="78" t="s">
        <v>241</v>
      </c>
      <c r="C58" s="126"/>
      <c r="D58" s="19"/>
      <c r="E58" s="18" t="e">
        <f t="shared" si="7"/>
        <v>#DIV/0!</v>
      </c>
      <c r="F58" s="88">
        <f t="shared" si="5"/>
        <v>0</v>
      </c>
      <c r="G58" s="19"/>
      <c r="H58" s="157" t="e">
        <f t="shared" si="6"/>
        <v>#DIV/0!</v>
      </c>
    </row>
    <row r="59" spans="1:8" ht="30.75" customHeight="1" thickBot="1">
      <c r="A59" s="32" t="s">
        <v>305</v>
      </c>
      <c r="B59" s="78" t="s">
        <v>310</v>
      </c>
      <c r="C59" s="126">
        <v>963.527</v>
      </c>
      <c r="D59" s="19"/>
      <c r="E59" s="18">
        <f t="shared" si="7"/>
        <v>0</v>
      </c>
      <c r="F59" s="88">
        <f t="shared" si="5"/>
        <v>-963.527</v>
      </c>
      <c r="G59" s="19"/>
      <c r="H59" s="157" t="e">
        <f t="shared" si="6"/>
        <v>#DIV/0!</v>
      </c>
    </row>
    <row r="60" spans="1:8" ht="30" customHeight="1" thickBot="1">
      <c r="A60" s="32" t="s">
        <v>306</v>
      </c>
      <c r="B60" s="79" t="s">
        <v>307</v>
      </c>
      <c r="C60" s="126">
        <v>3030.3</v>
      </c>
      <c r="D60" s="19"/>
      <c r="E60" s="165">
        <f>D60/C60*100</f>
        <v>0</v>
      </c>
      <c r="F60" s="88">
        <f>D60-C60</f>
        <v>-3030.3</v>
      </c>
      <c r="G60" s="19">
        <v>0</v>
      </c>
      <c r="H60" s="157" t="e">
        <f t="shared" si="6"/>
        <v>#DIV/0!</v>
      </c>
    </row>
    <row r="61" spans="1:8" ht="16.5" thickBot="1">
      <c r="A61" s="74" t="s">
        <v>311</v>
      </c>
      <c r="B61" s="113" t="s">
        <v>263</v>
      </c>
      <c r="C61" s="125">
        <v>400</v>
      </c>
      <c r="D61" s="15"/>
      <c r="E61" s="304">
        <f>D61/C61*100</f>
        <v>0</v>
      </c>
      <c r="F61" s="304">
        <f>D61-C61</f>
        <v>-400</v>
      </c>
      <c r="G61" s="15"/>
      <c r="H61" s="155" t="e">
        <f t="shared" si="6"/>
        <v>#DIV/0!</v>
      </c>
    </row>
    <row r="62" spans="1:8" ht="49.5" customHeight="1" thickBot="1">
      <c r="A62" s="63" t="s">
        <v>312</v>
      </c>
      <c r="B62" s="114" t="s">
        <v>138</v>
      </c>
      <c r="C62" s="133">
        <v>681.7</v>
      </c>
      <c r="D62" s="64"/>
      <c r="E62" s="65">
        <f aca="true" t="shared" si="8" ref="E62:E72">D62/C62*100</f>
        <v>0</v>
      </c>
      <c r="F62" s="65">
        <f aca="true" t="shared" si="9" ref="F62:F72">D62-C62</f>
        <v>-681.7</v>
      </c>
      <c r="G62" s="64"/>
      <c r="H62" s="155" t="e">
        <f t="shared" si="6"/>
        <v>#DIV/0!</v>
      </c>
    </row>
    <row r="63" spans="1:8" ht="17.25" customHeight="1" thickBot="1">
      <c r="A63" s="28" t="s">
        <v>313</v>
      </c>
      <c r="B63" s="105" t="s">
        <v>80</v>
      </c>
      <c r="C63" s="125">
        <v>437.59</v>
      </c>
      <c r="D63" s="66"/>
      <c r="E63" s="16">
        <f t="shared" si="8"/>
        <v>0</v>
      </c>
      <c r="F63" s="16">
        <f t="shared" si="9"/>
        <v>-437.59</v>
      </c>
      <c r="G63" s="66"/>
      <c r="H63" s="155" t="e">
        <f t="shared" si="6"/>
        <v>#DIV/0!</v>
      </c>
    </row>
    <row r="64" spans="1:8" ht="20.25" customHeight="1" thickBot="1">
      <c r="A64" s="28" t="s">
        <v>314</v>
      </c>
      <c r="B64" s="112" t="s">
        <v>29</v>
      </c>
      <c r="C64" s="125">
        <v>1867.989</v>
      </c>
      <c r="D64" s="15">
        <v>709.839</v>
      </c>
      <c r="E64" s="16">
        <f t="shared" si="8"/>
        <v>38.000170236548506</v>
      </c>
      <c r="F64" s="16">
        <f t="shared" si="9"/>
        <v>-1158.15</v>
      </c>
      <c r="G64" s="15">
        <v>162.5</v>
      </c>
      <c r="H64" s="155">
        <f t="shared" si="6"/>
        <v>436.824</v>
      </c>
    </row>
    <row r="65" spans="1:8" ht="18" customHeight="1" thickBot="1">
      <c r="A65" s="28" t="s">
        <v>315</v>
      </c>
      <c r="B65" s="105" t="s">
        <v>240</v>
      </c>
      <c r="C65" s="125">
        <v>6047.6</v>
      </c>
      <c r="D65" s="94">
        <v>6047.6</v>
      </c>
      <c r="E65" s="16">
        <f t="shared" si="8"/>
        <v>100</v>
      </c>
      <c r="F65" s="16">
        <f t="shared" si="9"/>
        <v>0</v>
      </c>
      <c r="G65" s="94"/>
      <c r="H65" s="155" t="e">
        <f t="shared" si="6"/>
        <v>#DIV/0!</v>
      </c>
    </row>
    <row r="66" spans="1:8" ht="20.25" customHeight="1" hidden="1" thickBot="1">
      <c r="A66" s="28" t="s">
        <v>33</v>
      </c>
      <c r="B66" s="105" t="s">
        <v>73</v>
      </c>
      <c r="C66" s="125"/>
      <c r="D66" s="15"/>
      <c r="E66" s="16" t="e">
        <f t="shared" si="8"/>
        <v>#DIV/0!</v>
      </c>
      <c r="F66" s="16">
        <f t="shared" si="9"/>
        <v>0</v>
      </c>
      <c r="G66" s="15"/>
      <c r="H66" s="155" t="e">
        <f t="shared" si="6"/>
        <v>#DIV/0!</v>
      </c>
    </row>
    <row r="67" spans="1:8" ht="19.5" customHeight="1" thickBot="1">
      <c r="A67" s="28" t="s">
        <v>316</v>
      </c>
      <c r="B67" s="104" t="s">
        <v>177</v>
      </c>
      <c r="C67" s="125">
        <v>378</v>
      </c>
      <c r="D67" s="15">
        <v>378</v>
      </c>
      <c r="E67" s="16">
        <f t="shared" si="8"/>
        <v>100</v>
      </c>
      <c r="F67" s="16">
        <f t="shared" si="9"/>
        <v>0</v>
      </c>
      <c r="G67" s="15">
        <v>266.9</v>
      </c>
      <c r="H67" s="155">
        <f t="shared" si="6"/>
        <v>141.62607718246537</v>
      </c>
    </row>
    <row r="68" spans="1:8" ht="21" customHeight="1" hidden="1" thickBot="1">
      <c r="A68" s="28" t="s">
        <v>49</v>
      </c>
      <c r="B68" s="104" t="s">
        <v>74</v>
      </c>
      <c r="C68" s="125"/>
      <c r="D68" s="15"/>
      <c r="E68" s="16" t="e">
        <f t="shared" si="8"/>
        <v>#DIV/0!</v>
      </c>
      <c r="F68" s="16">
        <f t="shared" si="9"/>
        <v>0</v>
      </c>
      <c r="G68" s="15"/>
      <c r="H68" s="155" t="e">
        <f t="shared" si="6"/>
        <v>#DIV/0!</v>
      </c>
    </row>
    <row r="69" spans="1:8" ht="30" customHeight="1" hidden="1" thickBot="1">
      <c r="A69" s="42" t="s">
        <v>34</v>
      </c>
      <c r="B69" s="116" t="s">
        <v>75</v>
      </c>
      <c r="C69" s="134"/>
      <c r="D69" s="15"/>
      <c r="E69" s="16" t="e">
        <f t="shared" si="8"/>
        <v>#DIV/0!</v>
      </c>
      <c r="F69" s="16">
        <f t="shared" si="9"/>
        <v>0</v>
      </c>
      <c r="G69" s="15"/>
      <c r="H69" s="155" t="e">
        <f t="shared" si="6"/>
        <v>#DIV/0!</v>
      </c>
    </row>
    <row r="70" spans="1:8" ht="48" hidden="1" thickBot="1">
      <c r="A70" s="52" t="s">
        <v>123</v>
      </c>
      <c r="B70" s="117" t="s">
        <v>124</v>
      </c>
      <c r="C70" s="125"/>
      <c r="D70" s="15"/>
      <c r="E70" s="16" t="e">
        <f t="shared" si="8"/>
        <v>#DIV/0!</v>
      </c>
      <c r="F70" s="16">
        <f t="shared" si="9"/>
        <v>0</v>
      </c>
      <c r="G70" s="15"/>
      <c r="H70" s="155" t="e">
        <f t="shared" si="6"/>
        <v>#DIV/0!</v>
      </c>
    </row>
    <row r="71" spans="1:8" ht="63.75" hidden="1" thickBot="1">
      <c r="A71" s="52" t="s">
        <v>42</v>
      </c>
      <c r="B71" s="105" t="s">
        <v>72</v>
      </c>
      <c r="C71" s="135"/>
      <c r="D71" s="15"/>
      <c r="E71" s="16" t="e">
        <f t="shared" si="8"/>
        <v>#DIV/0!</v>
      </c>
      <c r="F71" s="16">
        <f t="shared" si="9"/>
        <v>0</v>
      </c>
      <c r="G71" s="15"/>
      <c r="H71" s="155" t="e">
        <f>D71/G71*100</f>
        <v>#DIV/0!</v>
      </c>
    </row>
    <row r="72" spans="1:8" ht="33.75" customHeight="1">
      <c r="A72" s="180"/>
      <c r="B72" s="181" t="s">
        <v>76</v>
      </c>
      <c r="C72" s="182">
        <f>C71+C68+C66+C64+C63+C62+C55+C54+C50+C46+C42+C33+C11+C7+C6+C4+C67+C65+C61</f>
        <v>422906.04099999997</v>
      </c>
      <c r="D72" s="182">
        <f>D71+D68+D66+D64+D63+D62+D55+D54+D50+D46+D42+D33+D11+D7+D6+D4+D67+D65+D61</f>
        <v>335652.504</v>
      </c>
      <c r="E72" s="96">
        <f t="shared" si="8"/>
        <v>79.36810342229187</v>
      </c>
      <c r="F72" s="97">
        <f t="shared" si="9"/>
        <v>-87253.53699999995</v>
      </c>
      <c r="G72" s="182">
        <f>G71+G68+G66+G64+G63+G62+G55+G54+G50+G46+G42+G33+G11+G7+G6+G4+G67+G65+G61</f>
        <v>170557.3</v>
      </c>
      <c r="H72" s="158">
        <f>D72/G72*100</f>
        <v>196.79750089852504</v>
      </c>
    </row>
  </sheetData>
  <sheetProtection/>
  <printOptions/>
  <pageMargins left="0.69" right="0.2362204724409449" top="0.2362204724409449" bottom="0.31496062992125984" header="0.2755905511811024" footer="0.2362204724409449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17">
      <selection activeCell="C80" sqref="C80"/>
    </sheetView>
  </sheetViews>
  <sheetFormatPr defaultColWidth="9.00390625" defaultRowHeight="12.75"/>
  <cols>
    <col min="2" max="2" width="44.50390625" style="178" customWidth="1"/>
    <col min="3" max="3" width="12.50390625" style="0" customWidth="1"/>
    <col min="4" max="4" width="10.875" style="0" customWidth="1"/>
    <col min="5" max="5" width="10.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83</v>
      </c>
      <c r="B1" s="176" t="s">
        <v>60</v>
      </c>
      <c r="C1" s="137" t="s">
        <v>317</v>
      </c>
      <c r="D1" s="84" t="s">
        <v>251</v>
      </c>
      <c r="E1" s="84" t="s">
        <v>112</v>
      </c>
      <c r="F1" s="84" t="s">
        <v>2</v>
      </c>
      <c r="G1" s="84" t="s">
        <v>243</v>
      </c>
      <c r="H1" s="145" t="s">
        <v>249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2:8" ht="19.5" customHeight="1" hidden="1" thickBot="1">
      <c r="B3" s="80" t="s">
        <v>1</v>
      </c>
      <c r="C3" s="81"/>
      <c r="D3" s="120"/>
      <c r="E3" s="120"/>
      <c r="F3" s="150"/>
      <c r="G3" s="120"/>
      <c r="H3" s="151"/>
    </row>
    <row r="4" spans="1:8" s="2" customFormat="1" ht="23.25" customHeight="1" hidden="1" thickBot="1">
      <c r="A4" s="27" t="s">
        <v>3</v>
      </c>
      <c r="B4" s="103" t="s">
        <v>67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5">
        <f>D4/G4*100</f>
        <v>100</v>
      </c>
    </row>
    <row r="5" spans="1:8" ht="45.75" customHeight="1" hidden="1">
      <c r="A5" s="28" t="s">
        <v>4</v>
      </c>
      <c r="B5" s="104" t="s">
        <v>92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4"/>
    </row>
    <row r="6" spans="1:8" ht="30.75" customHeight="1" hidden="1" thickBot="1">
      <c r="A6" s="29" t="s">
        <v>40</v>
      </c>
      <c r="B6" s="105" t="s">
        <v>93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5">
        <f aca="true" t="shared" si="2" ref="H6:H37">D6/G6*100</f>
        <v>100</v>
      </c>
    </row>
    <row r="7" spans="1:8" ht="18" customHeight="1" hidden="1" thickBot="1">
      <c r="A7" s="28" t="s">
        <v>97</v>
      </c>
      <c r="B7" s="105" t="s">
        <v>68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5">
        <f t="shared" si="2"/>
        <v>100</v>
      </c>
    </row>
    <row r="8" spans="1:8" ht="16.5" customHeight="1" hidden="1" thickBot="1">
      <c r="A8" s="30"/>
      <c r="B8" s="106" t="s">
        <v>27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7">
        <f t="shared" si="2"/>
        <v>100</v>
      </c>
    </row>
    <row r="9" spans="1:8" ht="29.25" customHeight="1" hidden="1" thickBot="1">
      <c r="A9" s="30"/>
      <c r="B9" s="76" t="s">
        <v>157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7">
        <f t="shared" si="2"/>
        <v>100</v>
      </c>
    </row>
    <row r="10" spans="1:8" ht="29.25" customHeight="1" hidden="1" thickBot="1">
      <c r="A10" s="31"/>
      <c r="B10" s="106" t="s">
        <v>38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7" t="e">
        <f t="shared" si="2"/>
        <v>#DIV/0!</v>
      </c>
    </row>
    <row r="11" spans="1:10" ht="29.25" customHeight="1" hidden="1" thickBot="1">
      <c r="A11" s="27" t="s">
        <v>98</v>
      </c>
      <c r="B11" s="105" t="s">
        <v>5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5">
        <f t="shared" si="2"/>
        <v>100</v>
      </c>
      <c r="I11" s="45"/>
      <c r="J11" s="45"/>
    </row>
    <row r="12" spans="1:9" ht="191.25" customHeight="1" hidden="1" thickBot="1">
      <c r="A12" s="67" t="s">
        <v>158</v>
      </c>
      <c r="B12" s="106" t="s">
        <v>135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7">
        <f t="shared" si="2"/>
        <v>100</v>
      </c>
      <c r="I12" s="44"/>
    </row>
    <row r="13" spans="1:9" ht="15" customHeight="1" hidden="1" thickBot="1">
      <c r="A13" s="32" t="s">
        <v>99</v>
      </c>
      <c r="B13" s="106" t="s">
        <v>6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7">
        <f t="shared" si="2"/>
        <v>100</v>
      </c>
      <c r="I13" s="44"/>
    </row>
    <row r="14" spans="1:9" ht="30.75" customHeight="1" hidden="1" thickBot="1">
      <c r="A14" s="50" t="s">
        <v>114</v>
      </c>
      <c r="B14" s="106" t="s">
        <v>115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7">
        <f t="shared" si="2"/>
        <v>100</v>
      </c>
      <c r="I14" s="44"/>
    </row>
    <row r="15" spans="1:9" ht="49.5" customHeight="1" hidden="1" thickBot="1">
      <c r="A15" s="40" t="s">
        <v>159</v>
      </c>
      <c r="B15" s="106" t="s">
        <v>161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7">
        <f t="shared" si="2"/>
        <v>100</v>
      </c>
      <c r="I15" s="44"/>
    </row>
    <row r="16" spans="1:9" ht="15.75" customHeight="1" hidden="1" thickBot="1">
      <c r="A16" s="46" t="s">
        <v>19</v>
      </c>
      <c r="B16" s="106" t="s">
        <v>82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7">
        <f t="shared" si="2"/>
        <v>100</v>
      </c>
      <c r="I16" s="44"/>
    </row>
    <row r="17" spans="1:9" ht="75.75" customHeight="1" hidden="1" thickBot="1">
      <c r="A17" s="47" t="s">
        <v>105</v>
      </c>
      <c r="B17" s="107" t="s">
        <v>106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7">
        <f t="shared" si="2"/>
        <v>100</v>
      </c>
      <c r="I17" s="44"/>
    </row>
    <row r="18" spans="1:9" ht="43.5" customHeight="1" hidden="1">
      <c r="A18" s="41" t="s">
        <v>130</v>
      </c>
      <c r="B18" s="106" t="s">
        <v>131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7" t="e">
        <f t="shared" si="2"/>
        <v>#DIV/0!</v>
      </c>
      <c r="I18" s="44"/>
    </row>
    <row r="19" spans="1:9" ht="30" customHeight="1" hidden="1" thickBot="1">
      <c r="A19" s="32" t="s">
        <v>20</v>
      </c>
      <c r="B19" s="106" t="s">
        <v>151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7">
        <f t="shared" si="2"/>
        <v>100</v>
      </c>
      <c r="I19" s="44"/>
    </row>
    <row r="20" spans="1:9" ht="19.5" customHeight="1" hidden="1" thickBot="1">
      <c r="A20" s="32" t="s">
        <v>35</v>
      </c>
      <c r="B20" s="106" t="s">
        <v>69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7" t="e">
        <f t="shared" si="2"/>
        <v>#DIV/0!</v>
      </c>
      <c r="I20" s="44"/>
    </row>
    <row r="21" spans="1:9" ht="30.75" customHeight="1" hidden="1" thickBot="1">
      <c r="A21" s="32" t="s">
        <v>21</v>
      </c>
      <c r="B21" s="106" t="s">
        <v>62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7" t="e">
        <f t="shared" si="2"/>
        <v>#DIV/0!</v>
      </c>
      <c r="I21" s="44"/>
    </row>
    <row r="22" spans="1:9" ht="28.5" customHeight="1" hidden="1" thickBot="1">
      <c r="A22" s="32" t="s">
        <v>7</v>
      </c>
      <c r="B22" s="106" t="s">
        <v>84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7" t="e">
        <f t="shared" si="2"/>
        <v>#DIV/0!</v>
      </c>
      <c r="I22" s="44"/>
    </row>
    <row r="23" spans="1:9" ht="33.75" customHeight="1" hidden="1" thickBot="1">
      <c r="A23" s="32" t="s">
        <v>37</v>
      </c>
      <c r="B23" s="108" t="s">
        <v>36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7" t="e">
        <f t="shared" si="2"/>
        <v>#DIV/0!</v>
      </c>
      <c r="I23" s="44"/>
    </row>
    <row r="24" spans="1:9" ht="45.75" customHeight="1" hidden="1" thickBot="1">
      <c r="A24" s="32" t="s">
        <v>37</v>
      </c>
      <c r="B24" s="108"/>
      <c r="C24" s="126"/>
      <c r="D24" s="19"/>
      <c r="E24" s="18"/>
      <c r="F24" s="86"/>
      <c r="G24" s="19"/>
      <c r="H24" s="157" t="e">
        <f t="shared" si="2"/>
        <v>#DIV/0!</v>
      </c>
      <c r="I24" s="44"/>
    </row>
    <row r="25" spans="1:8" ht="33.75" customHeight="1" hidden="1" thickBot="1">
      <c r="A25" s="32" t="s">
        <v>22</v>
      </c>
      <c r="B25" s="106" t="s">
        <v>25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7">
        <f t="shared" si="2"/>
        <v>100</v>
      </c>
    </row>
    <row r="26" spans="1:8" ht="25.5" customHeight="1" hidden="1">
      <c r="A26" s="32" t="s">
        <v>37</v>
      </c>
      <c r="B26" s="106" t="s">
        <v>43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7" t="e">
        <f t="shared" si="2"/>
        <v>#DIV/0!</v>
      </c>
    </row>
    <row r="27" spans="1:8" ht="32.25" customHeight="1" hidden="1" thickBot="1">
      <c r="A27" s="32" t="s">
        <v>116</v>
      </c>
      <c r="B27" s="106" t="s">
        <v>118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7">
        <f t="shared" si="2"/>
        <v>100</v>
      </c>
    </row>
    <row r="28" spans="1:8" ht="32.25" customHeight="1" hidden="1" thickBot="1">
      <c r="A28" s="32" t="s">
        <v>117</v>
      </c>
      <c r="B28" s="106" t="s">
        <v>119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7">
        <f t="shared" si="2"/>
        <v>100</v>
      </c>
    </row>
    <row r="29" spans="1:8" ht="47.25" customHeight="1" hidden="1" thickBot="1">
      <c r="A29" s="32" t="s">
        <v>39</v>
      </c>
      <c r="B29" s="106" t="s">
        <v>85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7">
        <f t="shared" si="2"/>
        <v>100</v>
      </c>
    </row>
    <row r="30" spans="1:8" ht="32.25" customHeight="1" hidden="1" thickBot="1">
      <c r="A30" s="32" t="s">
        <v>8</v>
      </c>
      <c r="B30" s="106" t="s">
        <v>63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7">
        <f t="shared" si="2"/>
        <v>100</v>
      </c>
    </row>
    <row r="31" spans="1:8" ht="45.75" customHeight="1" hidden="1" thickBot="1">
      <c r="A31" s="32" t="s">
        <v>113</v>
      </c>
      <c r="B31" s="106" t="s">
        <v>129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7">
        <f t="shared" si="2"/>
        <v>100</v>
      </c>
    </row>
    <row r="32" spans="1:8" ht="21.75" customHeight="1" hidden="1" thickBot="1">
      <c r="A32" s="28" t="s">
        <v>101</v>
      </c>
      <c r="B32" s="105" t="s">
        <v>9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5">
        <f t="shared" si="2"/>
        <v>100</v>
      </c>
    </row>
    <row r="33" spans="1:8" ht="32.25" customHeight="1" hidden="1" thickBot="1">
      <c r="A33" s="32" t="s">
        <v>139</v>
      </c>
      <c r="B33" s="106" t="s">
        <v>141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7" t="e">
        <f t="shared" si="2"/>
        <v>#DIV/0!</v>
      </c>
    </row>
    <row r="34" spans="1:8" ht="31.5" customHeight="1" hidden="1" thickBot="1">
      <c r="A34" s="32" t="s">
        <v>31</v>
      </c>
      <c r="B34" s="106" t="s">
        <v>32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7">
        <f t="shared" si="2"/>
        <v>100</v>
      </c>
    </row>
    <row r="35" spans="1:8" ht="31.5" customHeight="1" hidden="1">
      <c r="A35" s="32" t="s">
        <v>55</v>
      </c>
      <c r="B35" s="106" t="s">
        <v>50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7" t="e">
        <f t="shared" si="2"/>
        <v>#DIV/0!</v>
      </c>
    </row>
    <row r="36" spans="1:8" ht="30.75" customHeight="1" hidden="1" thickBot="1">
      <c r="A36" s="32" t="s">
        <v>154</v>
      </c>
      <c r="B36" s="106" t="s">
        <v>155</v>
      </c>
      <c r="C36" s="127"/>
      <c r="D36" s="17"/>
      <c r="E36" s="18" t="e">
        <f t="shared" si="3"/>
        <v>#DIV/0!</v>
      </c>
      <c r="F36" s="86"/>
      <c r="G36" s="17"/>
      <c r="H36" s="157" t="e">
        <f t="shared" si="2"/>
        <v>#DIV/0!</v>
      </c>
    </row>
    <row r="37" spans="1:8" ht="16.5" customHeight="1" hidden="1" thickBot="1">
      <c r="A37" s="32" t="s">
        <v>44</v>
      </c>
      <c r="B37" s="106" t="s">
        <v>57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7" t="e">
        <f t="shared" si="2"/>
        <v>#DIV/0!</v>
      </c>
    </row>
    <row r="38" spans="1:8" ht="30.75" customHeight="1" hidden="1" thickBot="1">
      <c r="A38" s="32" t="s">
        <v>56</v>
      </c>
      <c r="B38" s="106" t="s">
        <v>58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7" t="e">
        <f aca="true" t="shared" si="6" ref="H38:H69">D38/G38*100</f>
        <v>#DIV/0!</v>
      </c>
    </row>
    <row r="39" spans="1:8" ht="15" customHeight="1" hidden="1" thickBot="1">
      <c r="A39" s="32" t="s">
        <v>91</v>
      </c>
      <c r="B39" s="106" t="s">
        <v>70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7">
        <f t="shared" si="6"/>
        <v>100</v>
      </c>
    </row>
    <row r="40" spans="1:8" ht="96.75" customHeight="1" hidden="1" thickBot="1">
      <c r="A40" s="32" t="s">
        <v>132</v>
      </c>
      <c r="B40" s="106" t="s">
        <v>152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7" t="e">
        <f t="shared" si="6"/>
        <v>#DIV/0!</v>
      </c>
    </row>
    <row r="41" spans="1:8" ht="32.25" customHeight="1" hidden="1" thickBot="1">
      <c r="A41" s="28" t="s">
        <v>102</v>
      </c>
      <c r="B41" s="109" t="s">
        <v>94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5">
        <f t="shared" si="6"/>
        <v>100</v>
      </c>
    </row>
    <row r="42" spans="1:8" ht="15" customHeight="1" hidden="1" thickBot="1">
      <c r="A42" s="32" t="s">
        <v>11</v>
      </c>
      <c r="B42" s="106" t="s">
        <v>10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7">
        <f t="shared" si="6"/>
        <v>100</v>
      </c>
    </row>
    <row r="43" spans="1:8" ht="15.75" customHeight="1" hidden="1" thickBot="1">
      <c r="A43" s="33"/>
      <c r="B43" s="106" t="s">
        <v>12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7">
        <f t="shared" si="6"/>
        <v>100</v>
      </c>
    </row>
    <row r="44" spans="1:8" s="3" customFormat="1" ht="14.25" customHeight="1" hidden="1">
      <c r="A44" s="32" t="s">
        <v>11</v>
      </c>
      <c r="B44" s="106" t="s">
        <v>103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5" t="e">
        <f t="shared" si="6"/>
        <v>#DIV/0!</v>
      </c>
    </row>
    <row r="45" spans="1:8" ht="15" customHeight="1" hidden="1" thickBot="1">
      <c r="A45" s="28" t="s">
        <v>14</v>
      </c>
      <c r="B45" s="105" t="s">
        <v>13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5">
        <f t="shared" si="6"/>
        <v>100</v>
      </c>
    </row>
    <row r="46" spans="1:8" ht="17.25" customHeight="1" hidden="1" thickBot="1">
      <c r="A46" s="34" t="s">
        <v>65</v>
      </c>
      <c r="B46" s="110" t="s">
        <v>86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7" t="e">
        <f t="shared" si="6"/>
        <v>#DIV/0!</v>
      </c>
    </row>
    <row r="47" spans="1:8" s="3" customFormat="1" ht="20.25" customHeight="1" hidden="1" thickBot="1">
      <c r="A47" s="32" t="s">
        <v>66</v>
      </c>
      <c r="B47" s="106" t="s">
        <v>28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7">
        <f t="shared" si="6"/>
        <v>100</v>
      </c>
    </row>
    <row r="48" spans="1:8" s="3" customFormat="1" ht="15.75" customHeight="1" hidden="1">
      <c r="A48" s="32"/>
      <c r="B48" s="106" t="s">
        <v>15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5" t="e">
        <f t="shared" si="6"/>
        <v>#DIV/0!</v>
      </c>
    </row>
    <row r="49" spans="1:8" s="3" customFormat="1" ht="14.25" customHeight="1" hidden="1" thickBot="1">
      <c r="A49" s="28" t="s">
        <v>17</v>
      </c>
      <c r="B49" s="105" t="s">
        <v>16</v>
      </c>
      <c r="C49" s="12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5">
        <f t="shared" si="6"/>
        <v>100</v>
      </c>
    </row>
    <row r="50" spans="1:8" ht="49.5" customHeight="1" hidden="1" thickBot="1">
      <c r="A50" s="32"/>
      <c r="B50" s="106" t="s">
        <v>95</v>
      </c>
      <c r="C50" s="126">
        <f>C49-C51</f>
        <v>3768.2999999999997</v>
      </c>
      <c r="D50" s="126">
        <f>D49-D51</f>
        <v>2283.6</v>
      </c>
      <c r="E50" s="18">
        <f t="shared" si="7"/>
        <v>60.600270679086066</v>
      </c>
      <c r="F50" s="86">
        <f t="shared" si="5"/>
        <v>-1484.6999999999998</v>
      </c>
      <c r="G50" s="126">
        <f>G49-G51</f>
        <v>2283.6</v>
      </c>
      <c r="H50" s="157">
        <f t="shared" si="6"/>
        <v>100</v>
      </c>
    </row>
    <row r="51" spans="1:8" s="3" customFormat="1" ht="30.75" customHeight="1" hidden="1" thickBot="1">
      <c r="A51" s="32"/>
      <c r="B51" s="106" t="s">
        <v>96</v>
      </c>
      <c r="C51" s="130">
        <v>646.4</v>
      </c>
      <c r="D51" s="89">
        <v>470.3</v>
      </c>
      <c r="E51" s="18">
        <f t="shared" si="7"/>
        <v>72.75680693069307</v>
      </c>
      <c r="F51" s="86">
        <f t="shared" si="5"/>
        <v>-176.09999999999997</v>
      </c>
      <c r="G51" s="89">
        <v>470.3</v>
      </c>
      <c r="H51" s="157">
        <f t="shared" si="6"/>
        <v>100</v>
      </c>
    </row>
    <row r="52" spans="1:8" s="3" customFormat="1" ht="57.75" customHeight="1" hidden="1">
      <c r="A52" s="35" t="s">
        <v>46</v>
      </c>
      <c r="B52" s="111" t="s">
        <v>47</v>
      </c>
      <c r="C52" s="131"/>
      <c r="D52" s="90"/>
      <c r="E52" s="22" t="e">
        <f t="shared" si="7"/>
        <v>#DIV/0!</v>
      </c>
      <c r="F52" s="91">
        <f t="shared" si="5"/>
        <v>0</v>
      </c>
      <c r="G52" s="90"/>
      <c r="H52" s="155" t="e">
        <f t="shared" si="6"/>
        <v>#DIV/0!</v>
      </c>
    </row>
    <row r="53" spans="1:8" s="10" customFormat="1" ht="20.25" customHeight="1" hidden="1" thickBot="1">
      <c r="A53" s="28" t="s">
        <v>48</v>
      </c>
      <c r="B53" s="105" t="s">
        <v>71</v>
      </c>
      <c r="C53" s="125"/>
      <c r="D53" s="15"/>
      <c r="E53" s="16" t="e">
        <f t="shared" si="7"/>
        <v>#DIV/0!</v>
      </c>
      <c r="F53" s="51">
        <f t="shared" si="5"/>
        <v>0</v>
      </c>
      <c r="G53" s="15"/>
      <c r="H53" s="155" t="e">
        <f t="shared" si="6"/>
        <v>#DIV/0!</v>
      </c>
    </row>
    <row r="54" spans="1:8" ht="23.25" customHeight="1" hidden="1" thickBot="1">
      <c r="A54" s="28" t="s">
        <v>18</v>
      </c>
      <c r="B54" s="112" t="s">
        <v>122</v>
      </c>
      <c r="C54" s="12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5">
        <f t="shared" si="6"/>
        <v>100</v>
      </c>
    </row>
    <row r="55" spans="1:8" s="3" customFormat="1" ht="32.25" customHeight="1" hidden="1" thickBot="1">
      <c r="A55" s="32" t="s">
        <v>23</v>
      </c>
      <c r="B55" s="106" t="s">
        <v>100</v>
      </c>
      <c r="C55" s="126">
        <v>231.4</v>
      </c>
      <c r="D55" s="19">
        <v>36.5</v>
      </c>
      <c r="E55" s="18">
        <f t="shared" si="7"/>
        <v>15.773552290406222</v>
      </c>
      <c r="F55" s="86">
        <f t="shared" si="5"/>
        <v>-194.9</v>
      </c>
      <c r="G55" s="19">
        <v>36.5</v>
      </c>
      <c r="H55" s="157">
        <f t="shared" si="6"/>
        <v>100</v>
      </c>
    </row>
    <row r="56" spans="1:8" s="3" customFormat="1" ht="36" customHeight="1" hidden="1" thickBot="1">
      <c r="A56" s="32" t="s">
        <v>120</v>
      </c>
      <c r="B56" s="106" t="s">
        <v>121</v>
      </c>
      <c r="C56" s="126">
        <v>62.5</v>
      </c>
      <c r="D56" s="19">
        <v>30.8</v>
      </c>
      <c r="E56" s="18">
        <f t="shared" si="7"/>
        <v>49.28</v>
      </c>
      <c r="F56" s="86">
        <f t="shared" si="5"/>
        <v>-31.7</v>
      </c>
      <c r="G56" s="19">
        <v>30.8</v>
      </c>
      <c r="H56" s="157">
        <f t="shared" si="6"/>
        <v>100</v>
      </c>
    </row>
    <row r="57" spans="1:8" s="3" customFormat="1" ht="30.75" customHeight="1" hidden="1" thickBot="1">
      <c r="A57" s="32" t="s">
        <v>24</v>
      </c>
      <c r="B57" s="78" t="s">
        <v>59</v>
      </c>
      <c r="C57" s="126">
        <v>1881</v>
      </c>
      <c r="D57" s="19">
        <v>1163.8</v>
      </c>
      <c r="E57" s="18">
        <f t="shared" si="7"/>
        <v>61.87134502923976</v>
      </c>
      <c r="F57" s="86">
        <f t="shared" si="5"/>
        <v>-717.2</v>
      </c>
      <c r="G57" s="19">
        <v>1163.8</v>
      </c>
      <c r="H57" s="157">
        <f t="shared" si="6"/>
        <v>100</v>
      </c>
    </row>
    <row r="58" spans="1:8" s="3" customFormat="1" ht="29.25" customHeight="1" hidden="1" thickBot="1">
      <c r="A58" s="32" t="s">
        <v>26</v>
      </c>
      <c r="B58" s="78" t="s">
        <v>153</v>
      </c>
      <c r="C58" s="126"/>
      <c r="D58" s="19"/>
      <c r="E58" s="18"/>
      <c r="F58" s="86"/>
      <c r="G58" s="19"/>
      <c r="H58" s="157" t="e">
        <f t="shared" si="6"/>
        <v>#DIV/0!</v>
      </c>
    </row>
    <row r="59" spans="1:8" s="3" customFormat="1" ht="31.5" customHeight="1" hidden="1" thickBot="1">
      <c r="A59" s="32" t="s">
        <v>45</v>
      </c>
      <c r="B59" s="79" t="s">
        <v>142</v>
      </c>
      <c r="C59" s="126"/>
      <c r="D59" s="19"/>
      <c r="E59" s="165" t="e">
        <f>D59/C59*100</f>
        <v>#DIV/0!</v>
      </c>
      <c r="F59" s="86">
        <f>D59-C59</f>
        <v>0</v>
      </c>
      <c r="G59" s="19"/>
      <c r="H59" s="157" t="e">
        <f t="shared" si="6"/>
        <v>#DIV/0!</v>
      </c>
    </row>
    <row r="60" spans="1:8" s="3" customFormat="1" ht="2.25" customHeight="1" hidden="1" thickBot="1">
      <c r="A60" s="74" t="s">
        <v>143</v>
      </c>
      <c r="B60" s="113" t="s">
        <v>144</v>
      </c>
      <c r="C60" s="132"/>
      <c r="D60" s="73"/>
      <c r="E60" s="22"/>
      <c r="F60" s="92"/>
      <c r="G60" s="73"/>
      <c r="H60" s="155" t="e">
        <f t="shared" si="6"/>
        <v>#DIV/0!</v>
      </c>
    </row>
    <row r="61" spans="1:8" s="3" customFormat="1" ht="65.25" customHeight="1" hidden="1" thickBot="1">
      <c r="A61" s="63" t="s">
        <v>137</v>
      </c>
      <c r="B61" s="114" t="s">
        <v>138</v>
      </c>
      <c r="C61" s="133"/>
      <c r="D61" s="64"/>
      <c r="E61" s="65" t="e">
        <f aca="true" t="shared" si="8" ref="E61:E72">D61/C61*100</f>
        <v>#DIV/0!</v>
      </c>
      <c r="F61" s="93">
        <f aca="true" t="shared" si="9" ref="F61:F72">D61-C61</f>
        <v>0</v>
      </c>
      <c r="G61" s="64"/>
      <c r="H61" s="155" t="e">
        <f t="shared" si="6"/>
        <v>#DIV/0!</v>
      </c>
    </row>
    <row r="62" spans="1:8" s="3" customFormat="1" ht="15.75" customHeight="1" hidden="1" thickBot="1">
      <c r="A62" s="28" t="s">
        <v>61</v>
      </c>
      <c r="B62" s="105" t="s">
        <v>80</v>
      </c>
      <c r="C62" s="125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5" t="e">
        <f t="shared" si="6"/>
        <v>#DIV/0!</v>
      </c>
    </row>
    <row r="63" spans="1:14" s="9" customFormat="1" ht="17.25" customHeight="1" hidden="1" thickBot="1">
      <c r="A63" s="28" t="s">
        <v>30</v>
      </c>
      <c r="B63" s="112" t="s">
        <v>29</v>
      </c>
      <c r="C63" s="125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5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42</v>
      </c>
      <c r="B64" s="105" t="s">
        <v>72</v>
      </c>
      <c r="C64" s="125"/>
      <c r="D64" s="94"/>
      <c r="E64" s="16" t="e">
        <f t="shared" si="8"/>
        <v>#DIV/0!</v>
      </c>
      <c r="F64" s="51">
        <f t="shared" si="9"/>
        <v>0</v>
      </c>
      <c r="G64" s="94"/>
      <c r="H64" s="155" t="e">
        <f t="shared" si="6"/>
        <v>#DIV/0!</v>
      </c>
    </row>
    <row r="65" spans="1:8" s="3" customFormat="1" ht="19.5" customHeight="1" hidden="1" thickBot="1">
      <c r="A65" s="28" t="s">
        <v>33</v>
      </c>
      <c r="B65" s="105" t="s">
        <v>73</v>
      </c>
      <c r="C65" s="125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5">
        <f t="shared" si="6"/>
        <v>100</v>
      </c>
    </row>
    <row r="66" spans="1:8" s="3" customFormat="1" ht="14.25" customHeight="1" hidden="1">
      <c r="A66" s="28"/>
      <c r="B66" s="115" t="s">
        <v>41</v>
      </c>
      <c r="C66" s="125"/>
      <c r="D66" s="15"/>
      <c r="E66" s="16" t="e">
        <f t="shared" si="8"/>
        <v>#DIV/0!</v>
      </c>
      <c r="F66" s="51">
        <f t="shared" si="9"/>
        <v>0</v>
      </c>
      <c r="G66" s="15"/>
      <c r="H66" s="155" t="e">
        <f t="shared" si="6"/>
        <v>#DIV/0!</v>
      </c>
    </row>
    <row r="67" spans="1:8" s="3" customFormat="1" ht="16.5" customHeight="1" hidden="1" thickBot="1">
      <c r="A67" s="28" t="s">
        <v>49</v>
      </c>
      <c r="B67" s="104" t="s">
        <v>74</v>
      </c>
      <c r="C67" s="125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5">
        <f t="shared" si="6"/>
        <v>100</v>
      </c>
    </row>
    <row r="68" spans="1:8" ht="47.25" customHeight="1" hidden="1">
      <c r="A68" s="42" t="s">
        <v>34</v>
      </c>
      <c r="B68" s="116" t="s">
        <v>75</v>
      </c>
      <c r="C68" s="134"/>
      <c r="D68" s="15"/>
      <c r="E68" s="16" t="e">
        <f t="shared" si="8"/>
        <v>#DIV/0!</v>
      </c>
      <c r="F68" s="51">
        <f t="shared" si="9"/>
        <v>0</v>
      </c>
      <c r="G68" s="15"/>
      <c r="H68" s="155" t="e">
        <f t="shared" si="6"/>
        <v>#DIV/0!</v>
      </c>
    </row>
    <row r="69" spans="1:8" ht="47.25" customHeight="1" hidden="1">
      <c r="A69" s="52" t="s">
        <v>123</v>
      </c>
      <c r="B69" s="117" t="s">
        <v>124</v>
      </c>
      <c r="C69" s="125"/>
      <c r="D69" s="15"/>
      <c r="E69" s="16" t="e">
        <f t="shared" si="8"/>
        <v>#DIV/0!</v>
      </c>
      <c r="F69" s="51">
        <f t="shared" si="9"/>
        <v>0</v>
      </c>
      <c r="G69" s="15"/>
      <c r="H69" s="155" t="e">
        <f t="shared" si="6"/>
        <v>#DIV/0!</v>
      </c>
    </row>
    <row r="70" spans="1:8" ht="48" customHeight="1" hidden="1" thickBot="1">
      <c r="A70" s="52" t="s">
        <v>42</v>
      </c>
      <c r="B70" s="105" t="s">
        <v>72</v>
      </c>
      <c r="C70" s="135"/>
      <c r="D70" s="15"/>
      <c r="E70" s="16" t="e">
        <f t="shared" si="8"/>
        <v>#DIV/0!</v>
      </c>
      <c r="F70" s="51">
        <f t="shared" si="9"/>
        <v>0</v>
      </c>
      <c r="G70" s="15"/>
      <c r="H70" s="155" t="e">
        <f>D70/G70*100</f>
        <v>#DIV/0!</v>
      </c>
    </row>
    <row r="71" spans="1:9" ht="30" customHeight="1" hidden="1" thickBot="1">
      <c r="A71" s="68" t="s">
        <v>79</v>
      </c>
      <c r="B71" s="118" t="s">
        <v>76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8"/>
        <v>83.64746104451118</v>
      </c>
      <c r="F71" s="97">
        <f t="shared" si="9"/>
        <v>-20892.199999999997</v>
      </c>
      <c r="G71" s="95">
        <f>G70+G67+G65+G63+G62+G61+G54+G53+G49+G45+G41+G32+G11+G7+G6+G4</f>
        <v>106869.00000000001</v>
      </c>
      <c r="H71" s="158">
        <f>D71/G71*100</f>
        <v>100</v>
      </c>
      <c r="I71" s="53"/>
    </row>
    <row r="72" spans="1:8" ht="0.75" customHeight="1" thickBot="1">
      <c r="A72" s="69" t="s">
        <v>51</v>
      </c>
      <c r="B72" s="350" t="s">
        <v>110</v>
      </c>
      <c r="C72" s="136"/>
      <c r="D72" s="70"/>
      <c r="E72" s="54" t="e">
        <f t="shared" si="8"/>
        <v>#DIV/0!</v>
      </c>
      <c r="F72" s="57">
        <f t="shared" si="9"/>
        <v>0</v>
      </c>
      <c r="G72" s="70"/>
      <c r="H72" s="156" t="e">
        <f>D72/G72*100</f>
        <v>#DIV/0!</v>
      </c>
    </row>
    <row r="73" spans="1:8" s="5" customFormat="1" ht="25.5" customHeight="1" thickBot="1">
      <c r="A73" s="82" t="s">
        <v>88</v>
      </c>
      <c r="B73" s="351"/>
      <c r="C73" s="333"/>
      <c r="D73" s="85"/>
      <c r="E73" s="85"/>
      <c r="F73" s="85"/>
      <c r="G73" s="85"/>
      <c r="H73" s="156"/>
    </row>
    <row r="74" spans="1:8" ht="99" customHeight="1" hidden="1" thickBot="1">
      <c r="A74" s="313" t="s">
        <v>83</v>
      </c>
      <c r="B74" s="352" t="s">
        <v>60</v>
      </c>
      <c r="C74" s="334" t="s">
        <v>164</v>
      </c>
      <c r="D74" s="84" t="s">
        <v>162</v>
      </c>
      <c r="E74" s="84" t="s">
        <v>112</v>
      </c>
      <c r="F74" s="84" t="s">
        <v>2</v>
      </c>
      <c r="G74" s="84" t="s">
        <v>162</v>
      </c>
      <c r="H74" s="145" t="s">
        <v>163</v>
      </c>
    </row>
    <row r="75" spans="1:8" s="6" customFormat="1" ht="32.25" customHeight="1" thickBot="1">
      <c r="A75" s="314"/>
      <c r="B75" s="353" t="s">
        <v>87</v>
      </c>
      <c r="C75" s="183">
        <v>24311.698</v>
      </c>
      <c r="D75" s="190">
        <v>7883.901</v>
      </c>
      <c r="E75" s="16">
        <f>D75/C75*100</f>
        <v>32.42842601944134</v>
      </c>
      <c r="F75" s="16">
        <f aca="true" t="shared" si="10" ref="F75:F86">D75-C75</f>
        <v>-16427.797</v>
      </c>
      <c r="G75" s="190">
        <v>8721.7</v>
      </c>
      <c r="H75" s="155">
        <f aca="true" t="shared" si="11" ref="H75:H114">D75/G75*100</f>
        <v>90.39408601534103</v>
      </c>
    </row>
    <row r="76" spans="1:8" s="6" customFormat="1" ht="31.5" customHeight="1" hidden="1">
      <c r="A76" s="315"/>
      <c r="B76" s="354" t="s">
        <v>150</v>
      </c>
      <c r="C76" s="335">
        <f>SUM(C77:C79)</f>
        <v>0</v>
      </c>
      <c r="D76" s="48"/>
      <c r="E76" s="54" t="e">
        <f aca="true" t="shared" si="12" ref="E76:E82">D76/C76*100</f>
        <v>#DIV/0!</v>
      </c>
      <c r="F76" s="54">
        <f t="shared" si="10"/>
        <v>0</v>
      </c>
      <c r="G76" s="48"/>
      <c r="H76" s="156" t="e">
        <f t="shared" si="11"/>
        <v>#DIV/0!</v>
      </c>
    </row>
    <row r="77" spans="1:8" s="6" customFormat="1" ht="94.5" customHeight="1" hidden="1" thickBot="1">
      <c r="A77" s="316">
        <v>90203</v>
      </c>
      <c r="B77" s="355" t="s">
        <v>170</v>
      </c>
      <c r="C77" s="183"/>
      <c r="D77" s="190"/>
      <c r="E77" s="16" t="e">
        <f t="shared" si="12"/>
        <v>#DIV/0!</v>
      </c>
      <c r="F77" s="16">
        <f t="shared" si="10"/>
        <v>0</v>
      </c>
      <c r="G77" s="190"/>
      <c r="H77" s="155" t="e">
        <f t="shared" si="11"/>
        <v>#DIV/0!</v>
      </c>
    </row>
    <row r="78" spans="1:8" s="6" customFormat="1" ht="63.75" customHeight="1" hidden="1" thickBot="1">
      <c r="A78" s="316">
        <v>100602</v>
      </c>
      <c r="B78" s="355" t="s">
        <v>171</v>
      </c>
      <c r="C78" s="183"/>
      <c r="D78" s="190"/>
      <c r="E78" s="16" t="e">
        <f t="shared" si="12"/>
        <v>#DIV/0!</v>
      </c>
      <c r="F78" s="16">
        <f t="shared" si="10"/>
        <v>0</v>
      </c>
      <c r="G78" s="190"/>
      <c r="H78" s="155" t="e">
        <f t="shared" si="11"/>
        <v>#DIV/0!</v>
      </c>
    </row>
    <row r="79" spans="1:8" s="6" customFormat="1" ht="18" customHeight="1" hidden="1" thickBot="1">
      <c r="A79" s="317">
        <v>250380</v>
      </c>
      <c r="B79" s="355" t="s">
        <v>177</v>
      </c>
      <c r="C79" s="183"/>
      <c r="D79" s="169"/>
      <c r="E79" s="16" t="e">
        <f t="shared" si="12"/>
        <v>#DIV/0!</v>
      </c>
      <c r="F79" s="51">
        <f t="shared" si="10"/>
        <v>0</v>
      </c>
      <c r="G79" s="169"/>
      <c r="H79" s="155" t="e">
        <f t="shared" si="11"/>
        <v>#DIV/0!</v>
      </c>
    </row>
    <row r="80" spans="1:8" s="6" customFormat="1" ht="30.75" customHeight="1" thickBot="1">
      <c r="A80" s="318"/>
      <c r="B80" s="356" t="s">
        <v>149</v>
      </c>
      <c r="C80" s="336">
        <f>C81+C82+C89+C96+C104+C110+C113+C116+C120+C124+C133+C92+C122</f>
        <v>140739.90099999998</v>
      </c>
      <c r="D80" s="336">
        <f>D81+D82+D89+D96+D104+D110+D113+D116+D120+D124+D133+D92+D122</f>
        <v>517.053</v>
      </c>
      <c r="E80" s="16">
        <f t="shared" si="12"/>
        <v>0.36738195517133415</v>
      </c>
      <c r="F80" s="16">
        <f t="shared" si="10"/>
        <v>-140222.84799999997</v>
      </c>
      <c r="G80" s="170">
        <f>G81+G82+G89+G92+G96+G104+G110+G113+G115+G116+G124+G133+G134+G121</f>
        <v>32.8</v>
      </c>
      <c r="H80" s="155">
        <f t="shared" si="11"/>
        <v>1576.3810975609758</v>
      </c>
    </row>
    <row r="81" spans="1:8" s="6" customFormat="1" ht="48.75" customHeight="1" thickBot="1">
      <c r="A81" s="319" t="s">
        <v>253</v>
      </c>
      <c r="B81" s="357" t="s">
        <v>256</v>
      </c>
      <c r="C81" s="183">
        <v>658.81</v>
      </c>
      <c r="D81" s="171"/>
      <c r="E81" s="16">
        <f t="shared" si="12"/>
        <v>0</v>
      </c>
      <c r="F81" s="16">
        <f t="shared" si="10"/>
        <v>-658.81</v>
      </c>
      <c r="G81" s="171"/>
      <c r="H81" s="155" t="e">
        <f t="shared" si="11"/>
        <v>#DIV/0!</v>
      </c>
    </row>
    <row r="82" spans="1:8" s="6" customFormat="1" ht="19.5" customHeight="1" thickBot="1">
      <c r="A82" s="320" t="s">
        <v>254</v>
      </c>
      <c r="B82" s="358" t="s">
        <v>133</v>
      </c>
      <c r="C82" s="183">
        <f>SUM(C83:C88)</f>
        <v>23803.661</v>
      </c>
      <c r="D82" s="168">
        <f>SUM(D83:D88)</f>
        <v>29.174999999999997</v>
      </c>
      <c r="E82" s="16">
        <f t="shared" si="12"/>
        <v>0.12256518020484328</v>
      </c>
      <c r="F82" s="16">
        <f t="shared" si="10"/>
        <v>-23774.486</v>
      </c>
      <c r="G82" s="168">
        <f>SUM(G83:G88)</f>
        <v>0</v>
      </c>
      <c r="H82" s="155" t="e">
        <f t="shared" si="11"/>
        <v>#DIV/0!</v>
      </c>
    </row>
    <row r="83" spans="1:8" s="6" customFormat="1" ht="21" customHeight="1" thickBot="1">
      <c r="A83" s="321" t="s">
        <v>318</v>
      </c>
      <c r="B83" s="359" t="s">
        <v>319</v>
      </c>
      <c r="C83" s="337">
        <v>7222.893</v>
      </c>
      <c r="D83" s="142">
        <v>15.972</v>
      </c>
      <c r="E83" s="98">
        <f aca="true" t="shared" si="13" ref="E83:E107">D83/C83*100</f>
        <v>0.2211302313352835</v>
      </c>
      <c r="F83" s="98">
        <f t="shared" si="10"/>
        <v>-7206.921</v>
      </c>
      <c r="G83" s="142"/>
      <c r="H83" s="157" t="e">
        <f t="shared" si="11"/>
        <v>#DIV/0!</v>
      </c>
    </row>
    <row r="84" spans="1:8" s="6" customFormat="1" ht="78.75" customHeight="1" thickBot="1">
      <c r="A84" s="321" t="s">
        <v>320</v>
      </c>
      <c r="B84" s="360" t="s">
        <v>321</v>
      </c>
      <c r="C84" s="337">
        <v>14938.269</v>
      </c>
      <c r="D84" s="142"/>
      <c r="E84" s="18">
        <f t="shared" si="13"/>
        <v>0</v>
      </c>
      <c r="F84" s="18">
        <f t="shared" si="10"/>
        <v>-14938.269</v>
      </c>
      <c r="G84" s="142"/>
      <c r="H84" s="157" t="e">
        <f t="shared" si="11"/>
        <v>#DIV/0!</v>
      </c>
    </row>
    <row r="85" spans="1:8" s="6" customFormat="1" ht="45.75" customHeight="1" thickBot="1">
      <c r="A85" s="321" t="s">
        <v>322</v>
      </c>
      <c r="B85" s="360" t="s">
        <v>323</v>
      </c>
      <c r="C85" s="337">
        <v>1642.499</v>
      </c>
      <c r="D85" s="142">
        <v>13.203</v>
      </c>
      <c r="E85" s="18">
        <f t="shared" si="13"/>
        <v>0.8038361058362897</v>
      </c>
      <c r="F85" s="18">
        <f t="shared" si="10"/>
        <v>-1629.296</v>
      </c>
      <c r="G85" s="142"/>
      <c r="H85" s="157" t="e">
        <f t="shared" si="11"/>
        <v>#DIV/0!</v>
      </c>
    </row>
    <row r="86" spans="1:8" s="6" customFormat="1" ht="27" customHeight="1" hidden="1" thickBot="1">
      <c r="A86" s="321" t="s">
        <v>244</v>
      </c>
      <c r="B86" s="360" t="s">
        <v>245</v>
      </c>
      <c r="C86" s="337"/>
      <c r="D86" s="142"/>
      <c r="E86" s="18" t="e">
        <f t="shared" si="13"/>
        <v>#DIV/0!</v>
      </c>
      <c r="F86" s="18">
        <f t="shared" si="10"/>
        <v>0</v>
      </c>
      <c r="G86" s="142"/>
      <c r="H86" s="157" t="e">
        <f t="shared" si="11"/>
        <v>#DIV/0!</v>
      </c>
    </row>
    <row r="87" spans="1:8" s="6" customFormat="1" ht="30.75" customHeight="1" hidden="1" thickBot="1">
      <c r="A87" s="321" t="s">
        <v>165</v>
      </c>
      <c r="B87" s="360" t="s">
        <v>166</v>
      </c>
      <c r="C87" s="337"/>
      <c r="D87" s="62"/>
      <c r="E87" s="18" t="e">
        <f t="shared" si="13"/>
        <v>#DIV/0!</v>
      </c>
      <c r="F87" s="18">
        <f>D87-C87</f>
        <v>0</v>
      </c>
      <c r="G87" s="62"/>
      <c r="H87" s="156" t="e">
        <f t="shared" si="11"/>
        <v>#DIV/0!</v>
      </c>
    </row>
    <row r="88" spans="1:8" s="6" customFormat="1" ht="30.75" customHeight="1" hidden="1" thickBot="1">
      <c r="A88" s="321" t="s">
        <v>174</v>
      </c>
      <c r="B88" s="360" t="s">
        <v>175</v>
      </c>
      <c r="C88" s="338"/>
      <c r="D88" s="62"/>
      <c r="E88" s="18" t="e">
        <f t="shared" si="13"/>
        <v>#DIV/0!</v>
      </c>
      <c r="F88" s="18">
        <f>D88-C88</f>
        <v>0</v>
      </c>
      <c r="G88" s="62"/>
      <c r="H88" s="156" t="e">
        <f t="shared" si="11"/>
        <v>#DIV/0!</v>
      </c>
    </row>
    <row r="89" spans="1:8" s="6" customFormat="1" ht="19.5" customHeight="1" thickBot="1">
      <c r="A89" s="318" t="s">
        <v>255</v>
      </c>
      <c r="B89" s="361" t="s">
        <v>173</v>
      </c>
      <c r="C89" s="184">
        <f>SUM(C90:C91)</f>
        <v>33733.191</v>
      </c>
      <c r="D89" s="173">
        <f>SUM(D90:D91)</f>
        <v>67.18</v>
      </c>
      <c r="E89" s="172">
        <f t="shared" si="13"/>
        <v>0.19915103791989325</v>
      </c>
      <c r="F89" s="172">
        <f>D89-C89</f>
        <v>-33666.011</v>
      </c>
      <c r="G89" s="173">
        <f>SUM(G90:G91)</f>
        <v>0</v>
      </c>
      <c r="H89" s="155" t="e">
        <f t="shared" si="11"/>
        <v>#DIV/0!</v>
      </c>
    </row>
    <row r="90" spans="1:8" s="6" customFormat="1" ht="20.25" customHeight="1" thickBot="1">
      <c r="A90" s="322" t="s">
        <v>324</v>
      </c>
      <c r="B90" s="362" t="s">
        <v>326</v>
      </c>
      <c r="C90" s="339">
        <v>24880.141</v>
      </c>
      <c r="D90" s="144">
        <v>67.18</v>
      </c>
      <c r="E90" s="188">
        <f t="shared" si="13"/>
        <v>0.27001454694328303</v>
      </c>
      <c r="F90" s="188">
        <f aca="true" t="shared" si="14" ref="F90:F97">D90-C90</f>
        <v>-24812.961</v>
      </c>
      <c r="G90" s="144"/>
      <c r="H90" s="164" t="e">
        <f t="shared" si="11"/>
        <v>#DIV/0!</v>
      </c>
    </row>
    <row r="91" spans="1:8" s="6" customFormat="1" ht="32.25" customHeight="1" thickBot="1">
      <c r="A91" s="323" t="s">
        <v>325</v>
      </c>
      <c r="B91" s="363" t="s">
        <v>172</v>
      </c>
      <c r="C91" s="340">
        <v>8853.05</v>
      </c>
      <c r="D91" s="144"/>
      <c r="E91" s="188">
        <f t="shared" si="13"/>
        <v>0</v>
      </c>
      <c r="F91" s="188">
        <f t="shared" si="14"/>
        <v>-8853.05</v>
      </c>
      <c r="G91" s="144"/>
      <c r="H91" s="164" t="e">
        <f t="shared" si="11"/>
        <v>#DIV/0!</v>
      </c>
    </row>
    <row r="92" spans="1:8" s="6" customFormat="1" ht="30" customHeight="1" thickBot="1">
      <c r="A92" s="324" t="s">
        <v>258</v>
      </c>
      <c r="B92" s="361" t="s">
        <v>136</v>
      </c>
      <c r="C92" s="341">
        <f>SUM(C93:C95)</f>
        <v>270.46</v>
      </c>
      <c r="D92" s="184">
        <f>SUM(D93:D95)</f>
        <v>0</v>
      </c>
      <c r="E92" s="172">
        <f t="shared" si="13"/>
        <v>0</v>
      </c>
      <c r="F92" s="172">
        <f t="shared" si="14"/>
        <v>-270.46</v>
      </c>
      <c r="G92" s="184">
        <f>SUM(G93:G95)</f>
        <v>0</v>
      </c>
      <c r="H92" s="155" t="e">
        <f t="shared" si="11"/>
        <v>#DIV/0!</v>
      </c>
    </row>
    <row r="93" spans="1:8" s="6" customFormat="1" ht="30.75" customHeight="1" hidden="1" thickBot="1">
      <c r="A93" s="325" t="s">
        <v>20</v>
      </c>
      <c r="B93" s="364" t="s">
        <v>145</v>
      </c>
      <c r="C93" s="342"/>
      <c r="D93" s="75"/>
      <c r="E93" s="98" t="e">
        <f t="shared" si="13"/>
        <v>#DIV/0!</v>
      </c>
      <c r="F93" s="98">
        <f t="shared" si="14"/>
        <v>0</v>
      </c>
      <c r="G93" s="75"/>
      <c r="H93" s="157" t="e">
        <f t="shared" si="11"/>
        <v>#DIV/0!</v>
      </c>
    </row>
    <row r="94" spans="1:8" s="6" customFormat="1" ht="79.5" customHeight="1" thickBot="1">
      <c r="A94" s="326" t="s">
        <v>271</v>
      </c>
      <c r="B94" s="362" t="s">
        <v>327</v>
      </c>
      <c r="C94" s="342">
        <v>270.46</v>
      </c>
      <c r="D94" s="75"/>
      <c r="E94" s="98">
        <f t="shared" si="13"/>
        <v>0</v>
      </c>
      <c r="F94" s="98">
        <f t="shared" si="14"/>
        <v>-270.46</v>
      </c>
      <c r="G94" s="75"/>
      <c r="H94" s="157" t="e">
        <f t="shared" si="11"/>
        <v>#DIV/0!</v>
      </c>
    </row>
    <row r="95" spans="1:8" s="6" customFormat="1" ht="29.25" customHeight="1" hidden="1" thickBot="1">
      <c r="A95" s="327" t="s">
        <v>117</v>
      </c>
      <c r="B95" s="364" t="s">
        <v>119</v>
      </c>
      <c r="C95" s="337"/>
      <c r="D95" s="62"/>
      <c r="E95" s="18" t="e">
        <f t="shared" si="13"/>
        <v>#DIV/0!</v>
      </c>
      <c r="F95" s="18">
        <f t="shared" si="14"/>
        <v>0</v>
      </c>
      <c r="G95" s="62"/>
      <c r="H95" s="164" t="e">
        <f t="shared" si="11"/>
        <v>#DIV/0!</v>
      </c>
    </row>
    <row r="96" spans="1:8" s="7" customFormat="1" ht="23.25" customHeight="1" thickBot="1">
      <c r="A96" s="328" t="s">
        <v>292</v>
      </c>
      <c r="B96" s="358" t="s">
        <v>107</v>
      </c>
      <c r="C96" s="336">
        <f>SUM(C97:C103)</f>
        <v>40043.341</v>
      </c>
      <c r="D96" s="183">
        <f>SUM(D97:D103)</f>
        <v>0</v>
      </c>
      <c r="E96" s="16">
        <f t="shared" si="13"/>
        <v>0</v>
      </c>
      <c r="F96" s="16">
        <f t="shared" si="14"/>
        <v>-40043.341</v>
      </c>
      <c r="G96" s="183">
        <f>SUM(G97:G103)</f>
        <v>0</v>
      </c>
      <c r="H96" s="155" t="e">
        <f t="shared" si="11"/>
        <v>#DIV/0!</v>
      </c>
    </row>
    <row r="97" spans="1:8" s="7" customFormat="1" ht="30.75" customHeight="1" hidden="1" thickBot="1">
      <c r="A97" s="321" t="s">
        <v>139</v>
      </c>
      <c r="B97" s="360" t="s">
        <v>140</v>
      </c>
      <c r="C97" s="337"/>
      <c r="D97" s="60"/>
      <c r="E97" s="98" t="e">
        <f t="shared" si="13"/>
        <v>#DIV/0!</v>
      </c>
      <c r="F97" s="98">
        <f t="shared" si="14"/>
        <v>0</v>
      </c>
      <c r="G97" s="60"/>
      <c r="H97" s="157" t="e">
        <f t="shared" si="11"/>
        <v>#DIV/0!</v>
      </c>
    </row>
    <row r="98" spans="1:8" s="6" customFormat="1" ht="31.5" customHeight="1" thickBot="1">
      <c r="A98" s="329" t="s">
        <v>328</v>
      </c>
      <c r="B98" s="362" t="s">
        <v>104</v>
      </c>
      <c r="C98" s="343">
        <v>4288.234</v>
      </c>
      <c r="D98" s="26"/>
      <c r="E98" s="18">
        <f t="shared" si="13"/>
        <v>0</v>
      </c>
      <c r="F98" s="18">
        <f aca="true" t="shared" si="15" ref="F98:F107">D98-C98</f>
        <v>-4288.234</v>
      </c>
      <c r="G98" s="26"/>
      <c r="H98" s="157" t="e">
        <f t="shared" si="11"/>
        <v>#DIV/0!</v>
      </c>
    </row>
    <row r="99" spans="1:8" s="6" customFormat="1" ht="30.75" customHeight="1" thickBot="1">
      <c r="A99" s="329" t="s">
        <v>329</v>
      </c>
      <c r="B99" s="362" t="s">
        <v>330</v>
      </c>
      <c r="C99" s="344">
        <v>32.987</v>
      </c>
      <c r="D99" s="49"/>
      <c r="E99" s="18">
        <f t="shared" si="13"/>
        <v>0</v>
      </c>
      <c r="F99" s="18">
        <f t="shared" si="15"/>
        <v>-32.987</v>
      </c>
      <c r="G99" s="49"/>
      <c r="H99" s="157" t="e">
        <f t="shared" si="11"/>
        <v>#DIV/0!</v>
      </c>
    </row>
    <row r="100" spans="1:8" s="6" customFormat="1" ht="33.75" customHeight="1" thickBot="1">
      <c r="A100" s="329" t="s">
        <v>331</v>
      </c>
      <c r="B100" s="362" t="s">
        <v>332</v>
      </c>
      <c r="C100" s="344">
        <v>433.149</v>
      </c>
      <c r="D100" s="59"/>
      <c r="E100" s="98">
        <f t="shared" si="13"/>
        <v>0</v>
      </c>
      <c r="F100" s="98">
        <f t="shared" si="15"/>
        <v>-433.149</v>
      </c>
      <c r="G100" s="59"/>
      <c r="H100" s="157" t="e">
        <f t="shared" si="11"/>
        <v>#DIV/0!</v>
      </c>
    </row>
    <row r="101" spans="1:8" s="6" customFormat="1" ht="45.75" customHeight="1" hidden="1" thickBot="1">
      <c r="A101" s="329" t="s">
        <v>333</v>
      </c>
      <c r="B101" s="362" t="s">
        <v>330</v>
      </c>
      <c r="C101" s="344"/>
      <c r="D101" s="59"/>
      <c r="E101" s="98" t="e">
        <f t="shared" si="13"/>
        <v>#DIV/0!</v>
      </c>
      <c r="F101" s="98">
        <f t="shared" si="15"/>
        <v>0</v>
      </c>
      <c r="G101" s="59"/>
      <c r="H101" s="157" t="e">
        <f t="shared" si="11"/>
        <v>#DIV/0!</v>
      </c>
    </row>
    <row r="102" spans="1:8" s="6" customFormat="1" ht="48.75" customHeight="1" thickBot="1">
      <c r="A102" s="329" t="s">
        <v>333</v>
      </c>
      <c r="B102" s="362" t="s">
        <v>334</v>
      </c>
      <c r="C102" s="344">
        <v>600</v>
      </c>
      <c r="D102" s="59"/>
      <c r="E102" s="98">
        <f>D102/C102*100</f>
        <v>0</v>
      </c>
      <c r="F102" s="98">
        <f>D102-C102</f>
        <v>-600</v>
      </c>
      <c r="G102" s="59"/>
      <c r="H102" s="157" t="e">
        <f t="shared" si="11"/>
        <v>#DIV/0!</v>
      </c>
    </row>
    <row r="103" spans="1:8" s="6" customFormat="1" ht="18" customHeight="1" thickBot="1">
      <c r="A103" s="329" t="s">
        <v>295</v>
      </c>
      <c r="B103" s="362" t="s">
        <v>54</v>
      </c>
      <c r="C103" s="344">
        <v>34688.971</v>
      </c>
      <c r="D103" s="305"/>
      <c r="E103" s="18">
        <f t="shared" si="13"/>
        <v>0</v>
      </c>
      <c r="F103" s="18">
        <f t="shared" si="15"/>
        <v>-34688.971</v>
      </c>
      <c r="G103" s="143"/>
      <c r="H103" s="157" t="e">
        <f t="shared" si="11"/>
        <v>#DIV/0!</v>
      </c>
    </row>
    <row r="104" spans="1:8" s="6" customFormat="1" ht="19.5" customHeight="1" thickBot="1">
      <c r="A104" s="318" t="s">
        <v>296</v>
      </c>
      <c r="B104" s="365" t="s">
        <v>261</v>
      </c>
      <c r="C104" s="341">
        <f>SUM(C105:C109)</f>
        <v>1470.263</v>
      </c>
      <c r="D104" s="185">
        <f>SUM(D105:D109)</f>
        <v>370.063</v>
      </c>
      <c r="E104" s="172">
        <f t="shared" si="13"/>
        <v>25.16985056415077</v>
      </c>
      <c r="F104" s="174">
        <f t="shared" si="15"/>
        <v>-1100.1999999999998</v>
      </c>
      <c r="G104" s="185">
        <f>SUM(G105:G109)</f>
        <v>0</v>
      </c>
      <c r="H104" s="155" t="e">
        <f t="shared" si="11"/>
        <v>#DIV/0!</v>
      </c>
    </row>
    <row r="105" spans="1:8" s="6" customFormat="1" ht="18" customHeight="1" thickBot="1">
      <c r="A105" s="321" t="s">
        <v>335</v>
      </c>
      <c r="B105" s="360" t="s">
        <v>146</v>
      </c>
      <c r="C105" s="337">
        <v>371.314</v>
      </c>
      <c r="D105" s="142">
        <v>159.54</v>
      </c>
      <c r="E105" s="98">
        <f t="shared" si="13"/>
        <v>42.96633038344904</v>
      </c>
      <c r="F105" s="100">
        <f t="shared" si="15"/>
        <v>-211.77400000000003</v>
      </c>
      <c r="G105" s="142"/>
      <c r="H105" s="164" t="e">
        <f t="shared" si="11"/>
        <v>#DIV/0!</v>
      </c>
    </row>
    <row r="106" spans="1:8" s="6" customFormat="1" ht="18" customHeight="1" thickBot="1">
      <c r="A106" s="321" t="s">
        <v>336</v>
      </c>
      <c r="B106" s="360" t="s">
        <v>246</v>
      </c>
      <c r="C106" s="337">
        <v>8.543</v>
      </c>
      <c r="D106" s="142">
        <v>8.543</v>
      </c>
      <c r="E106" s="98">
        <f>D106/C106*100</f>
        <v>100</v>
      </c>
      <c r="F106" s="100">
        <f>D106-C106</f>
        <v>0</v>
      </c>
      <c r="G106" s="142"/>
      <c r="H106" s="164" t="e">
        <f t="shared" si="11"/>
        <v>#DIV/0!</v>
      </c>
    </row>
    <row r="107" spans="1:8" s="6" customFormat="1" ht="33" customHeight="1" thickBot="1">
      <c r="A107" s="321" t="s">
        <v>337</v>
      </c>
      <c r="B107" s="360" t="s">
        <v>156</v>
      </c>
      <c r="C107" s="337">
        <v>446.107</v>
      </c>
      <c r="D107" s="144">
        <v>150.98</v>
      </c>
      <c r="E107" s="98">
        <f t="shared" si="13"/>
        <v>33.84389843692208</v>
      </c>
      <c r="F107" s="100">
        <f t="shared" si="15"/>
        <v>-295.12700000000007</v>
      </c>
      <c r="G107" s="144"/>
      <c r="H107" s="164" t="e">
        <f t="shared" si="11"/>
        <v>#DIV/0!</v>
      </c>
    </row>
    <row r="108" spans="1:8" s="6" customFormat="1" ht="19.5" customHeight="1" thickBot="1">
      <c r="A108" s="321" t="s">
        <v>338</v>
      </c>
      <c r="B108" s="360" t="s">
        <v>242</v>
      </c>
      <c r="C108" s="337">
        <v>614.299</v>
      </c>
      <c r="D108" s="142">
        <v>51</v>
      </c>
      <c r="E108" s="98">
        <f>D108/C108*100</f>
        <v>8.30214602335345</v>
      </c>
      <c r="F108" s="100">
        <f>D108-C108</f>
        <v>-563.299</v>
      </c>
      <c r="G108" s="144"/>
      <c r="H108" s="164" t="e">
        <f t="shared" si="11"/>
        <v>#DIV/0!</v>
      </c>
    </row>
    <row r="109" spans="1:8" s="6" customFormat="1" ht="31.5" customHeight="1" thickBot="1">
      <c r="A109" s="321" t="s">
        <v>339</v>
      </c>
      <c r="B109" s="360" t="s">
        <v>247</v>
      </c>
      <c r="C109" s="337">
        <v>30</v>
      </c>
      <c r="D109" s="144"/>
      <c r="E109" s="98">
        <f>D109/C109*100</f>
        <v>0</v>
      </c>
      <c r="F109" s="100">
        <f>D109-C109</f>
        <v>-30</v>
      </c>
      <c r="G109" s="144"/>
      <c r="H109" s="164" t="e">
        <f t="shared" si="11"/>
        <v>#DIV/0!</v>
      </c>
    </row>
    <row r="110" spans="1:8" s="6" customFormat="1" ht="21" customHeight="1" thickBot="1">
      <c r="A110" s="318" t="s">
        <v>299</v>
      </c>
      <c r="B110" s="361" t="s">
        <v>160</v>
      </c>
      <c r="C110" s="184">
        <f>SUM(C111:C112)</f>
        <v>5280</v>
      </c>
      <c r="D110" s="175">
        <f>SUM(D111:D112)</f>
        <v>0</v>
      </c>
      <c r="E110" s="172">
        <f aca="true" t="shared" si="16" ref="E110:E135">D110/C110*100</f>
        <v>0</v>
      </c>
      <c r="F110" s="174">
        <f>D110-C110</f>
        <v>-5280</v>
      </c>
      <c r="G110" s="175">
        <f>SUM(G111:G112)</f>
        <v>0</v>
      </c>
      <c r="H110" s="155" t="e">
        <f t="shared" si="11"/>
        <v>#DIV/0!</v>
      </c>
    </row>
    <row r="111" spans="1:8" s="6" customFormat="1" ht="48.75" customHeight="1" thickBot="1">
      <c r="A111" s="321" t="s">
        <v>300</v>
      </c>
      <c r="B111" s="360" t="s">
        <v>134</v>
      </c>
      <c r="C111" s="337">
        <v>280</v>
      </c>
      <c r="D111" s="144"/>
      <c r="E111" s="98">
        <f t="shared" si="16"/>
        <v>0</v>
      </c>
      <c r="F111" s="100">
        <f>D111-C111</f>
        <v>-280</v>
      </c>
      <c r="G111" s="144"/>
      <c r="H111" s="157" t="e">
        <f t="shared" si="11"/>
        <v>#DIV/0!</v>
      </c>
    </row>
    <row r="112" spans="1:8" s="6" customFormat="1" ht="31.5" customHeight="1" thickBot="1">
      <c r="A112" s="321" t="s">
        <v>340</v>
      </c>
      <c r="B112" s="360" t="s">
        <v>341</v>
      </c>
      <c r="C112" s="337">
        <v>5000</v>
      </c>
      <c r="D112" s="77"/>
      <c r="E112" s="98">
        <f t="shared" si="16"/>
        <v>0</v>
      </c>
      <c r="F112" s="100">
        <f>D112-C112</f>
        <v>-5000</v>
      </c>
      <c r="G112" s="77"/>
      <c r="H112" s="157" t="e">
        <f t="shared" si="11"/>
        <v>#DIV/0!</v>
      </c>
    </row>
    <row r="113" spans="1:8" s="6" customFormat="1" ht="18.75" customHeight="1" thickBot="1">
      <c r="A113" s="328" t="s">
        <v>342</v>
      </c>
      <c r="B113" s="366" t="s">
        <v>343</v>
      </c>
      <c r="C113" s="183">
        <f>SUM(C114:C115)</f>
        <v>15885.123</v>
      </c>
      <c r="D113" s="168">
        <f>SUM(D114:D115)</f>
        <v>2.305</v>
      </c>
      <c r="E113" s="16">
        <f t="shared" si="16"/>
        <v>0.014510432182363335</v>
      </c>
      <c r="F113" s="51">
        <f aca="true" t="shared" si="17" ref="F113:F138">D113-C113</f>
        <v>-15882.818</v>
      </c>
      <c r="G113" s="168">
        <f>SUM(G114:G115)</f>
        <v>0</v>
      </c>
      <c r="H113" s="155" t="e">
        <f t="shared" si="11"/>
        <v>#DIV/0!</v>
      </c>
    </row>
    <row r="114" spans="1:8" s="6" customFormat="1" ht="36" customHeight="1" thickBot="1">
      <c r="A114" s="330" t="s">
        <v>344</v>
      </c>
      <c r="B114" s="367" t="s">
        <v>345</v>
      </c>
      <c r="C114" s="345">
        <v>14535.623</v>
      </c>
      <c r="D114" s="309">
        <v>2.305</v>
      </c>
      <c r="E114" s="306">
        <f t="shared" si="16"/>
        <v>0.015857593444739176</v>
      </c>
      <c r="F114" s="307">
        <f t="shared" si="17"/>
        <v>-14533.318</v>
      </c>
      <c r="G114" s="309"/>
      <c r="H114" s="308" t="e">
        <f t="shared" si="11"/>
        <v>#DIV/0!</v>
      </c>
    </row>
    <row r="115" spans="1:8" s="6" customFormat="1" ht="31.5" customHeight="1" thickBot="1">
      <c r="A115" s="330" t="s">
        <v>346</v>
      </c>
      <c r="B115" s="367" t="s">
        <v>350</v>
      </c>
      <c r="C115" s="345">
        <v>1349.5</v>
      </c>
      <c r="D115" s="309"/>
      <c r="E115" s="306">
        <f t="shared" si="16"/>
        <v>0</v>
      </c>
      <c r="F115" s="307">
        <f t="shared" si="17"/>
        <v>-1349.5</v>
      </c>
      <c r="G115" s="309"/>
      <c r="H115" s="308" t="e">
        <f aca="true" t="shared" si="18" ref="H115:H135">D115/G115*100</f>
        <v>#DIV/0!</v>
      </c>
    </row>
    <row r="116" spans="1:8" s="6" customFormat="1" ht="17.25" customHeight="1" thickBot="1">
      <c r="A116" s="328" t="s">
        <v>304</v>
      </c>
      <c r="B116" s="366" t="s">
        <v>169</v>
      </c>
      <c r="C116" s="183">
        <f>SUM(C117:C119)</f>
        <v>18506.467</v>
      </c>
      <c r="D116" s="168">
        <f>SUM(D117:D119)</f>
        <v>0</v>
      </c>
      <c r="E116" s="16">
        <f t="shared" si="16"/>
        <v>0</v>
      </c>
      <c r="F116" s="51">
        <f t="shared" si="17"/>
        <v>-18506.467</v>
      </c>
      <c r="G116" s="168">
        <f>SUM(G117:G119)</f>
        <v>0</v>
      </c>
      <c r="H116" s="155" t="e">
        <f t="shared" si="18"/>
        <v>#DIV/0!</v>
      </c>
    </row>
    <row r="117" spans="1:8" s="6" customFormat="1" ht="30" customHeight="1" thickBot="1">
      <c r="A117" s="321" t="s">
        <v>305</v>
      </c>
      <c r="B117" s="368" t="s">
        <v>108</v>
      </c>
      <c r="C117" s="337">
        <v>3349.138</v>
      </c>
      <c r="D117" s="62"/>
      <c r="E117" s="98">
        <f t="shared" si="16"/>
        <v>0</v>
      </c>
      <c r="F117" s="101">
        <f t="shared" si="17"/>
        <v>-3349.138</v>
      </c>
      <c r="G117" s="62"/>
      <c r="H117" s="157" t="e">
        <f t="shared" si="18"/>
        <v>#DIV/0!</v>
      </c>
    </row>
    <row r="118" spans="1:8" s="6" customFormat="1" ht="32.25" customHeight="1" thickBot="1">
      <c r="A118" s="321" t="s">
        <v>306</v>
      </c>
      <c r="B118" s="359" t="s">
        <v>347</v>
      </c>
      <c r="C118" s="337">
        <v>11757.329</v>
      </c>
      <c r="D118" s="62"/>
      <c r="E118" s="98">
        <f t="shared" si="16"/>
        <v>0</v>
      </c>
      <c r="F118" s="98">
        <f t="shared" si="17"/>
        <v>-11757.329</v>
      </c>
      <c r="G118" s="62"/>
      <c r="H118" s="157" t="e">
        <f t="shared" si="18"/>
        <v>#DIV/0!</v>
      </c>
    </row>
    <row r="119" spans="1:8" s="6" customFormat="1" ht="33.75" customHeight="1" thickBot="1">
      <c r="A119" s="321" t="s">
        <v>348</v>
      </c>
      <c r="B119" s="368" t="s">
        <v>349</v>
      </c>
      <c r="C119" s="337">
        <v>3400</v>
      </c>
      <c r="D119" s="62"/>
      <c r="E119" s="98">
        <f>D119/C119*100</f>
        <v>0</v>
      </c>
      <c r="F119" s="98">
        <f>D119-C119</f>
        <v>-3400</v>
      </c>
      <c r="G119" s="62"/>
      <c r="H119" s="157" t="e">
        <f t="shared" si="18"/>
        <v>#DIV/0!</v>
      </c>
    </row>
    <row r="120" spans="1:8" s="6" customFormat="1" ht="19.5" customHeight="1" thickBot="1">
      <c r="A120" s="312" t="s">
        <v>298</v>
      </c>
      <c r="B120" s="369" t="s">
        <v>357</v>
      </c>
      <c r="C120" s="310">
        <f>C121</f>
        <v>72.27</v>
      </c>
      <c r="D120" s="301"/>
      <c r="E120" s="302">
        <f>D120/C120*100</f>
        <v>0</v>
      </c>
      <c r="F120" s="302">
        <f>D120-C120</f>
        <v>-72.27</v>
      </c>
      <c r="G120" s="301"/>
      <c r="H120" s="303" t="e">
        <f>D120/G120*100</f>
        <v>#DIV/0!</v>
      </c>
    </row>
    <row r="121" spans="1:8" s="6" customFormat="1" ht="33.75" customHeight="1" thickBot="1">
      <c r="A121" s="330" t="s">
        <v>297</v>
      </c>
      <c r="B121" s="379" t="s">
        <v>351</v>
      </c>
      <c r="C121" s="345">
        <v>72.27</v>
      </c>
      <c r="D121" s="309"/>
      <c r="E121" s="380">
        <f t="shared" si="16"/>
        <v>0</v>
      </c>
      <c r="F121" s="380">
        <f t="shared" si="17"/>
        <v>-72.27</v>
      </c>
      <c r="G121" s="309"/>
      <c r="H121" s="308" t="e">
        <f t="shared" si="18"/>
        <v>#DIV/0!</v>
      </c>
    </row>
    <row r="122" spans="1:8" s="6" customFormat="1" ht="33.75" customHeight="1" thickBot="1">
      <c r="A122" s="312" t="s">
        <v>358</v>
      </c>
      <c r="B122" s="311" t="s">
        <v>359</v>
      </c>
      <c r="C122" s="301">
        <f>C123</f>
        <v>50</v>
      </c>
      <c r="D122" s="310"/>
      <c r="E122" s="302">
        <f>D122/C122*100</f>
        <v>0</v>
      </c>
      <c r="F122" s="302">
        <f>D122-C122</f>
        <v>-50</v>
      </c>
      <c r="G122" s="310"/>
      <c r="H122" s="303" t="e">
        <f>D122/G122*100</f>
        <v>#DIV/0!</v>
      </c>
    </row>
    <row r="123" spans="1:8" s="6" customFormat="1" ht="33.75" customHeight="1" thickBot="1">
      <c r="A123" s="330" t="s">
        <v>352</v>
      </c>
      <c r="B123" s="381" t="s">
        <v>353</v>
      </c>
      <c r="C123" s="382">
        <v>50</v>
      </c>
      <c r="D123" s="345"/>
      <c r="E123" s="380">
        <f t="shared" si="16"/>
        <v>0</v>
      </c>
      <c r="F123" s="380">
        <f t="shared" si="17"/>
        <v>-50</v>
      </c>
      <c r="G123" s="345"/>
      <c r="H123" s="308" t="e">
        <f t="shared" si="18"/>
        <v>#DIV/0!</v>
      </c>
    </row>
    <row r="124" spans="1:8" s="6" customFormat="1" ht="20.25" customHeight="1" thickBot="1">
      <c r="A124" s="318" t="s">
        <v>354</v>
      </c>
      <c r="B124" s="370" t="s">
        <v>0</v>
      </c>
      <c r="C124" s="341">
        <f>C125</f>
        <v>249.515</v>
      </c>
      <c r="D124" s="184">
        <f>D125</f>
        <v>48.33</v>
      </c>
      <c r="E124" s="172">
        <f t="shared" si="16"/>
        <v>19.369576979339918</v>
      </c>
      <c r="F124" s="172">
        <f t="shared" si="17"/>
        <v>-201.185</v>
      </c>
      <c r="G124" s="184">
        <f>G125</f>
        <v>32.8</v>
      </c>
      <c r="H124" s="155">
        <f t="shared" si="18"/>
        <v>147.34756097560978</v>
      </c>
    </row>
    <row r="125" spans="1:8" s="6" customFormat="1" ht="30.75" customHeight="1" thickBot="1">
      <c r="A125" s="321" t="s">
        <v>355</v>
      </c>
      <c r="B125" s="368" t="s">
        <v>167</v>
      </c>
      <c r="C125" s="337">
        <v>249.515</v>
      </c>
      <c r="D125" s="62">
        <v>48.33</v>
      </c>
      <c r="E125" s="98">
        <f t="shared" si="16"/>
        <v>19.369576979339918</v>
      </c>
      <c r="F125" s="98">
        <f t="shared" si="17"/>
        <v>-201.185</v>
      </c>
      <c r="G125" s="62">
        <v>32.8</v>
      </c>
      <c r="H125" s="157">
        <f t="shared" si="18"/>
        <v>147.34756097560978</v>
      </c>
    </row>
    <row r="126" spans="1:8" s="6" customFormat="1" ht="24" customHeight="1" hidden="1" thickBot="1">
      <c r="A126" s="321" t="s">
        <v>126</v>
      </c>
      <c r="B126" s="368" t="s">
        <v>128</v>
      </c>
      <c r="C126" s="337"/>
      <c r="D126" s="62"/>
      <c r="E126" s="98" t="e">
        <f t="shared" si="16"/>
        <v>#DIV/0!</v>
      </c>
      <c r="F126" s="98">
        <f t="shared" si="17"/>
        <v>0</v>
      </c>
      <c r="G126" s="62"/>
      <c r="H126" s="157" t="e">
        <f t="shared" si="18"/>
        <v>#DIV/0!</v>
      </c>
    </row>
    <row r="127" spans="1:8" s="6" customFormat="1" ht="46.5" customHeight="1" hidden="1" thickBot="1">
      <c r="A127" s="321" t="s">
        <v>147</v>
      </c>
      <c r="B127" s="368" t="s">
        <v>148</v>
      </c>
      <c r="C127" s="337"/>
      <c r="D127" s="62"/>
      <c r="E127" s="98" t="e">
        <f t="shared" si="16"/>
        <v>#DIV/0!</v>
      </c>
      <c r="F127" s="98">
        <f t="shared" si="17"/>
        <v>0</v>
      </c>
      <c r="G127" s="62"/>
      <c r="H127" s="157" t="e">
        <f t="shared" si="18"/>
        <v>#DIV/0!</v>
      </c>
    </row>
    <row r="128" spans="1:8" s="6" customFormat="1" ht="34.5" customHeight="1" hidden="1" thickBot="1">
      <c r="A128" s="321" t="s">
        <v>78</v>
      </c>
      <c r="B128" s="368" t="s">
        <v>168</v>
      </c>
      <c r="C128" s="337"/>
      <c r="D128" s="62"/>
      <c r="E128" s="98" t="e">
        <f t="shared" si="16"/>
        <v>#DIV/0!</v>
      </c>
      <c r="F128" s="98">
        <f t="shared" si="17"/>
        <v>0</v>
      </c>
      <c r="G128" s="62"/>
      <c r="H128" s="157" t="e">
        <f t="shared" si="18"/>
        <v>#DIV/0!</v>
      </c>
    </row>
    <row r="129" spans="1:8" s="6" customFormat="1" ht="63" customHeight="1" hidden="1" thickBot="1">
      <c r="A129" s="329" t="s">
        <v>77</v>
      </c>
      <c r="B129" s="371" t="s">
        <v>52</v>
      </c>
      <c r="C129" s="346"/>
      <c r="D129" s="13"/>
      <c r="E129" s="54" t="e">
        <f t="shared" si="16"/>
        <v>#DIV/0!</v>
      </c>
      <c r="F129" s="57">
        <f t="shared" si="17"/>
        <v>0</v>
      </c>
      <c r="G129" s="13"/>
      <c r="H129" s="156" t="e">
        <f t="shared" si="18"/>
        <v>#DIV/0!</v>
      </c>
    </row>
    <row r="130" spans="1:8" s="6" customFormat="1" ht="47.25" customHeight="1" hidden="1" thickBot="1">
      <c r="A130" s="329" t="s">
        <v>77</v>
      </c>
      <c r="B130" s="371" t="s">
        <v>52</v>
      </c>
      <c r="C130" s="346"/>
      <c r="D130" s="13"/>
      <c r="E130" s="54" t="e">
        <f t="shared" si="16"/>
        <v>#DIV/0!</v>
      </c>
      <c r="F130" s="57">
        <f t="shared" si="17"/>
        <v>0</v>
      </c>
      <c r="G130" s="13"/>
      <c r="H130" s="156" t="e">
        <f t="shared" si="18"/>
        <v>#DIV/0!</v>
      </c>
    </row>
    <row r="131" spans="1:8" s="6" customFormat="1" ht="31.5" customHeight="1" hidden="1" thickBot="1">
      <c r="A131" s="318" t="s">
        <v>178</v>
      </c>
      <c r="B131" s="372" t="s">
        <v>179</v>
      </c>
      <c r="C131" s="347"/>
      <c r="D131" s="189"/>
      <c r="E131" s="16" t="e">
        <f t="shared" si="16"/>
        <v>#DIV/0!</v>
      </c>
      <c r="F131" s="16">
        <f t="shared" si="17"/>
        <v>0</v>
      </c>
      <c r="G131" s="189"/>
      <c r="H131" s="155" t="e">
        <f t="shared" si="18"/>
        <v>#DIV/0!</v>
      </c>
    </row>
    <row r="132" spans="1:8" s="6" customFormat="1" ht="22.5" customHeight="1" hidden="1" thickBot="1">
      <c r="A132" s="317">
        <v>250380</v>
      </c>
      <c r="B132" s="373" t="s">
        <v>41</v>
      </c>
      <c r="C132" s="183"/>
      <c r="D132" s="169"/>
      <c r="E132" s="16" t="e">
        <f t="shared" si="16"/>
        <v>#DIV/0!</v>
      </c>
      <c r="F132" s="51">
        <f t="shared" si="17"/>
        <v>0</v>
      </c>
      <c r="G132" s="169"/>
      <c r="H132" s="155" t="e">
        <f t="shared" si="18"/>
        <v>#DIV/0!</v>
      </c>
    </row>
    <row r="133" spans="1:8" s="6" customFormat="1" ht="16.5" thickBot="1">
      <c r="A133" s="331" t="s">
        <v>314</v>
      </c>
      <c r="B133" s="374" t="s">
        <v>53</v>
      </c>
      <c r="C133" s="348">
        <v>716.8</v>
      </c>
      <c r="D133" s="169"/>
      <c r="E133" s="16">
        <f t="shared" si="16"/>
        <v>0</v>
      </c>
      <c r="F133" s="16">
        <f t="shared" si="17"/>
        <v>-716.8</v>
      </c>
      <c r="G133" s="169"/>
      <c r="H133" s="155" t="e">
        <f t="shared" si="18"/>
        <v>#DIV/0!</v>
      </c>
    </row>
    <row r="134" spans="1:8" s="6" customFormat="1" ht="63.75" hidden="1" thickBot="1">
      <c r="A134" s="331" t="s">
        <v>42</v>
      </c>
      <c r="B134" s="374" t="s">
        <v>109</v>
      </c>
      <c r="C134" s="348"/>
      <c r="D134" s="169"/>
      <c r="E134" s="16" t="e">
        <f t="shared" si="16"/>
        <v>#DIV/0!</v>
      </c>
      <c r="F134" s="16">
        <f t="shared" si="17"/>
        <v>0</v>
      </c>
      <c r="G134" s="169"/>
      <c r="H134" s="155" t="e">
        <f t="shared" si="18"/>
        <v>#DIV/0!</v>
      </c>
    </row>
    <row r="135" spans="1:9" s="7" customFormat="1" ht="36" customHeight="1" thickBot="1">
      <c r="A135" s="332"/>
      <c r="B135" s="378" t="s">
        <v>64</v>
      </c>
      <c r="C135" s="349">
        <f>C75+C80</f>
        <v>165051.599</v>
      </c>
      <c r="D135" s="153">
        <f>D75+D80</f>
        <v>8400.954</v>
      </c>
      <c r="E135" s="96">
        <f t="shared" si="16"/>
        <v>5.0898955544199245</v>
      </c>
      <c r="F135" s="96">
        <f t="shared" si="17"/>
        <v>-156650.645</v>
      </c>
      <c r="G135" s="153">
        <f>G75+G80</f>
        <v>8754.5</v>
      </c>
      <c r="H135" s="158">
        <f t="shared" si="18"/>
        <v>95.96155120223885</v>
      </c>
      <c r="I135" s="55"/>
    </row>
    <row r="136" spans="1:9" s="7" customFormat="1" ht="63.75" customHeight="1">
      <c r="A136" s="375" t="s">
        <v>356</v>
      </c>
      <c r="B136" s="167" t="s">
        <v>248</v>
      </c>
      <c r="C136" s="376">
        <v>293.6</v>
      </c>
      <c r="D136" s="166"/>
      <c r="E136" s="54">
        <f>D136/C136*100</f>
        <v>0</v>
      </c>
      <c r="F136" s="57">
        <f t="shared" si="17"/>
        <v>-293.6</v>
      </c>
      <c r="G136" s="166"/>
      <c r="H136" s="156" t="e">
        <f>D136/G136*100</f>
        <v>#DIV/0!</v>
      </c>
      <c r="I136" s="55"/>
    </row>
    <row r="137" spans="1:8" ht="63" customHeight="1" hidden="1" thickBot="1">
      <c r="A137" s="56" t="s">
        <v>51</v>
      </c>
      <c r="B137" s="377" t="s">
        <v>81</v>
      </c>
      <c r="C137" s="138"/>
      <c r="D137" s="23"/>
      <c r="E137" s="54" t="e">
        <f>D137/C137*100</f>
        <v>#DIV/0!</v>
      </c>
      <c r="F137" s="57">
        <f t="shared" si="17"/>
        <v>0</v>
      </c>
      <c r="G137" s="23"/>
      <c r="H137" s="156" t="e">
        <f>D137/G137*100</f>
        <v>#DIV/0!</v>
      </c>
    </row>
    <row r="138" spans="1:8" ht="62.25" customHeight="1" hidden="1" thickBot="1">
      <c r="A138" s="13">
        <v>250909</v>
      </c>
      <c r="B138" s="119" t="s">
        <v>127</v>
      </c>
      <c r="C138" s="139"/>
      <c r="D138" s="140"/>
      <c r="E138" s="141" t="e">
        <f>D138/C138*100</f>
        <v>#DIV/0!</v>
      </c>
      <c r="F138" s="141">
        <f t="shared" si="17"/>
        <v>0</v>
      </c>
      <c r="G138" s="140"/>
      <c r="H138" s="156" t="e">
        <f>D138/G138*100</f>
        <v>#DIV/0!</v>
      </c>
    </row>
    <row r="139" spans="2:7" ht="15.75">
      <c r="B139" s="177"/>
      <c r="C139" s="61"/>
      <c r="D139" s="61"/>
      <c r="E139" s="25"/>
      <c r="F139" s="24"/>
      <c r="G139" s="61"/>
    </row>
    <row r="140" spans="2:7" ht="15.75" customHeight="1" hidden="1">
      <c r="B140" s="177" t="s">
        <v>125</v>
      </c>
      <c r="C140" s="14"/>
      <c r="D140" s="14"/>
      <c r="E140" s="25"/>
      <c r="G140" s="14"/>
    </row>
    <row r="141" ht="14.25">
      <c r="E141" s="12"/>
    </row>
    <row r="142" spans="2:7" ht="15">
      <c r="B142" s="179" t="s">
        <v>176</v>
      </c>
      <c r="C142" s="71"/>
      <c r="D142" s="71"/>
      <c r="E142" s="72"/>
      <c r="G142" s="71"/>
    </row>
    <row r="146" ht="15.75">
      <c r="E146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191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184</v>
      </c>
      <c r="B1" s="266" t="s">
        <v>183</v>
      </c>
      <c r="C1" s="159" t="s">
        <v>239</v>
      </c>
      <c r="D1" s="160" t="s">
        <v>238</v>
      </c>
      <c r="E1" s="160" t="s">
        <v>181</v>
      </c>
      <c r="F1" s="160" t="s">
        <v>111</v>
      </c>
      <c r="G1" s="161" t="s">
        <v>162</v>
      </c>
      <c r="H1" s="162" t="s">
        <v>182</v>
      </c>
    </row>
    <row r="2" spans="1:8" ht="16.5" thickBot="1">
      <c r="A2" s="39">
        <v>1</v>
      </c>
      <c r="B2" s="36">
        <v>2</v>
      </c>
      <c r="C2" s="280">
        <v>3</v>
      </c>
      <c r="D2" s="281">
        <v>4</v>
      </c>
      <c r="E2" s="282">
        <v>5</v>
      </c>
      <c r="F2" s="283">
        <v>6</v>
      </c>
      <c r="G2" s="284">
        <v>7</v>
      </c>
      <c r="H2" s="221"/>
    </row>
    <row r="3" spans="1:8" ht="55.5" customHeight="1" thickBot="1">
      <c r="A3"/>
      <c r="B3" s="277" t="s">
        <v>1</v>
      </c>
      <c r="C3" s="219"/>
      <c r="D3" s="220"/>
      <c r="E3" s="288"/>
      <c r="F3" s="288"/>
      <c r="G3" s="265"/>
      <c r="H3" s="289"/>
    </row>
    <row r="4" spans="1:8" ht="19.5" customHeight="1">
      <c r="A4" s="217"/>
      <c r="B4" s="278" t="s">
        <v>197</v>
      </c>
      <c r="C4" s="222">
        <v>3340.9</v>
      </c>
      <c r="D4" s="223">
        <v>13338.1</v>
      </c>
      <c r="E4" s="194">
        <f>D4/C4*100</f>
        <v>399.2367326169595</v>
      </c>
      <c r="F4" s="195">
        <f>D4-C4</f>
        <v>9997.2</v>
      </c>
      <c r="G4" s="297">
        <v>-14226.3</v>
      </c>
      <c r="H4" s="290">
        <f>D4/G4*100</f>
        <v>-93.75663384014116</v>
      </c>
    </row>
    <row r="5" spans="1:8" ht="19.5" customHeight="1" thickBot="1">
      <c r="A5" s="218"/>
      <c r="B5" s="278" t="s">
        <v>198</v>
      </c>
      <c r="C5" s="224"/>
      <c r="D5" s="223">
        <v>14293.9</v>
      </c>
      <c r="E5" s="194" t="e">
        <f>D5/C5*100</f>
        <v>#DIV/0!</v>
      </c>
      <c r="F5" s="195">
        <f>D5-C5</f>
        <v>14293.9</v>
      </c>
      <c r="G5" s="297">
        <v>-13812.2</v>
      </c>
      <c r="H5" s="290">
        <f>D5/G5*100</f>
        <v>-103.48749656101126</v>
      </c>
    </row>
    <row r="6" spans="1:8" ht="21" customHeight="1">
      <c r="A6" s="211" t="s">
        <v>185</v>
      </c>
      <c r="B6" s="212" t="s">
        <v>200</v>
      </c>
      <c r="C6" s="213">
        <v>-3340.9</v>
      </c>
      <c r="D6" s="70">
        <v>-13338.1</v>
      </c>
      <c r="E6" s="194">
        <f aca="true" t="shared" si="0" ref="E6:E33">D6/C6*100</f>
        <v>399.2367326169595</v>
      </c>
      <c r="F6" s="195">
        <f aca="true" t="shared" si="1" ref="F6:F33">D6-C6</f>
        <v>-9997.2</v>
      </c>
      <c r="G6" s="70">
        <v>14226.3</v>
      </c>
      <c r="H6" s="290">
        <f>D6/G6*100</f>
        <v>-93.75663384014116</v>
      </c>
    </row>
    <row r="7" spans="1:8" ht="15.75" hidden="1">
      <c r="A7" s="211" t="s">
        <v>199</v>
      </c>
      <c r="B7" s="212" t="s">
        <v>186</v>
      </c>
      <c r="C7" s="136"/>
      <c r="D7" s="70"/>
      <c r="E7" s="194" t="e">
        <f t="shared" si="0"/>
        <v>#DIV/0!</v>
      </c>
      <c r="F7" s="195">
        <f t="shared" si="1"/>
        <v>0</v>
      </c>
      <c r="G7" s="70"/>
      <c r="H7" s="196"/>
    </row>
    <row r="8" spans="1:8" ht="19.5" customHeight="1">
      <c r="A8" s="211" t="s">
        <v>185</v>
      </c>
      <c r="B8" s="212" t="s">
        <v>201</v>
      </c>
      <c r="C8" s="136"/>
      <c r="D8" s="70">
        <v>-14293.9</v>
      </c>
      <c r="E8" s="194" t="e">
        <f>D8/C8*100</f>
        <v>#DIV/0!</v>
      </c>
      <c r="F8" s="195">
        <f>D8-C8</f>
        <v>-14293.9</v>
      </c>
      <c r="G8" s="70">
        <v>13812.2</v>
      </c>
      <c r="H8" s="290">
        <f>D8/G8*100</f>
        <v>-103.48749656101126</v>
      </c>
    </row>
    <row r="9" spans="1:8" ht="19.5" customHeight="1">
      <c r="A9" s="211" t="s">
        <v>231</v>
      </c>
      <c r="B9" s="212" t="s">
        <v>233</v>
      </c>
      <c r="C9" s="136"/>
      <c r="D9" s="70"/>
      <c r="E9" s="194"/>
      <c r="F9" s="195"/>
      <c r="G9" s="70">
        <v>6070.8</v>
      </c>
      <c r="H9" s="290">
        <f>D9/G9*100</f>
        <v>0</v>
      </c>
    </row>
    <row r="10" spans="1:8" ht="32.25" thickBot="1">
      <c r="A10" s="268" t="s">
        <v>232</v>
      </c>
      <c r="B10" s="269" t="s">
        <v>234</v>
      </c>
      <c r="C10" s="136"/>
      <c r="D10" s="70"/>
      <c r="E10" s="259"/>
      <c r="F10" s="260"/>
      <c r="G10" s="203">
        <v>6070.8</v>
      </c>
      <c r="H10" s="275">
        <f>D10/G10*100</f>
        <v>0</v>
      </c>
    </row>
    <row r="11" spans="1:8" ht="30.75" customHeight="1">
      <c r="A11" s="197" t="s">
        <v>187</v>
      </c>
      <c r="B11" s="193" t="s">
        <v>202</v>
      </c>
      <c r="C11" s="136">
        <v>-3340.9</v>
      </c>
      <c r="D11" s="70">
        <v>-13338.1</v>
      </c>
      <c r="E11" s="194">
        <f t="shared" si="0"/>
        <v>399.2367326169595</v>
      </c>
      <c r="F11" s="195">
        <f t="shared" si="1"/>
        <v>-9997.2</v>
      </c>
      <c r="G11" s="70">
        <v>8155.5</v>
      </c>
      <c r="H11" s="156">
        <f aca="true" t="shared" si="2" ref="H11:H92">D11/G11*100</f>
        <v>-163.54729936852434</v>
      </c>
    </row>
    <row r="12" spans="1:8" ht="33" customHeight="1" thickBot="1">
      <c r="A12" s="197" t="s">
        <v>187</v>
      </c>
      <c r="B12" s="193" t="s">
        <v>203</v>
      </c>
      <c r="C12" s="136"/>
      <c r="D12" s="70">
        <v>-14293.9</v>
      </c>
      <c r="E12" s="214" t="e">
        <f>D12/C12*100</f>
        <v>#DIV/0!</v>
      </c>
      <c r="F12" s="215">
        <f>D12-C12</f>
        <v>-14293.9</v>
      </c>
      <c r="G12" s="70">
        <v>7741.4</v>
      </c>
      <c r="H12" s="216">
        <f>D12/G12*100</f>
        <v>-184.6423127599659</v>
      </c>
    </row>
    <row r="13" spans="1:8" ht="18" customHeight="1" thickBot="1">
      <c r="A13" s="198" t="s">
        <v>188</v>
      </c>
      <c r="B13" s="199" t="s">
        <v>189</v>
      </c>
      <c r="C13" s="202">
        <v>99</v>
      </c>
      <c r="D13" s="203">
        <v>2176.3</v>
      </c>
      <c r="E13" s="256">
        <f t="shared" si="0"/>
        <v>2198.282828282828</v>
      </c>
      <c r="F13" s="257">
        <f t="shared" si="1"/>
        <v>2077.3</v>
      </c>
      <c r="G13" s="258">
        <v>12569.3</v>
      </c>
      <c r="H13" s="157">
        <f t="shared" si="2"/>
        <v>17.314408916964354</v>
      </c>
    </row>
    <row r="14" spans="1:8" ht="19.5" customHeight="1">
      <c r="A14" s="200" t="s">
        <v>190</v>
      </c>
      <c r="B14" s="201" t="s">
        <v>191</v>
      </c>
      <c r="C14" s="204"/>
      <c r="D14" s="205">
        <v>15321.4</v>
      </c>
      <c r="E14" s="228" t="e">
        <f t="shared" si="0"/>
        <v>#DIV/0!</v>
      </c>
      <c r="F14" s="87">
        <f t="shared" si="1"/>
        <v>15321.4</v>
      </c>
      <c r="G14" s="225">
        <v>2176.3</v>
      </c>
      <c r="H14" s="157">
        <f t="shared" si="2"/>
        <v>704.0113954877544</v>
      </c>
    </row>
    <row r="15" spans="1:8" ht="19.5" customHeight="1">
      <c r="A15" s="226">
        <v>208300</v>
      </c>
      <c r="B15" s="279" t="s">
        <v>204</v>
      </c>
      <c r="C15" s="225"/>
      <c r="D15" s="227">
        <v>-955.8</v>
      </c>
      <c r="E15" s="259" t="e">
        <f aca="true" t="shared" si="3" ref="E15:E21">D15/C15*100</f>
        <v>#DIV/0!</v>
      </c>
      <c r="F15" s="260">
        <f aca="true" t="shared" si="4" ref="F15:F21">D15-C15</f>
        <v>-955.8</v>
      </c>
      <c r="G15" s="205">
        <v>-414</v>
      </c>
      <c r="H15" s="275">
        <f t="shared" si="2"/>
        <v>230.86956521739128</v>
      </c>
    </row>
    <row r="16" spans="1:8" ht="19.5" customHeight="1">
      <c r="A16" s="200" t="s">
        <v>205</v>
      </c>
      <c r="B16" s="279" t="s">
        <v>204</v>
      </c>
      <c r="C16" s="225"/>
      <c r="D16" s="227">
        <v>-955.8</v>
      </c>
      <c r="E16" s="259" t="e">
        <f t="shared" si="3"/>
        <v>#DIV/0!</v>
      </c>
      <c r="F16" s="260">
        <f t="shared" si="4"/>
        <v>-955.8</v>
      </c>
      <c r="G16" s="205">
        <v>-414</v>
      </c>
      <c r="H16" s="275">
        <f t="shared" si="2"/>
        <v>230.86956521739128</v>
      </c>
    </row>
    <row r="17" spans="1:8" ht="31.5" customHeight="1">
      <c r="A17" s="30" t="s">
        <v>192</v>
      </c>
      <c r="B17" s="201" t="s">
        <v>193</v>
      </c>
      <c r="C17" s="225">
        <v>-3439.9</v>
      </c>
      <c r="D17" s="227">
        <v>-193</v>
      </c>
      <c r="E17" s="259">
        <f t="shared" si="3"/>
        <v>5.61062821593651</v>
      </c>
      <c r="F17" s="260">
        <f t="shared" si="4"/>
        <v>3246.9</v>
      </c>
      <c r="G17" s="227">
        <v>-2237.6</v>
      </c>
      <c r="H17" s="275">
        <f t="shared" si="2"/>
        <v>8.625312835180551</v>
      </c>
    </row>
    <row r="18" spans="1:8" ht="33" customHeight="1" thickBot="1">
      <c r="A18" s="206" t="s">
        <v>194</v>
      </c>
      <c r="B18" s="207" t="s">
        <v>206</v>
      </c>
      <c r="C18" s="208">
        <v>-3340.9</v>
      </c>
      <c r="D18" s="209">
        <v>-13338.1</v>
      </c>
      <c r="E18" s="214">
        <f t="shared" si="3"/>
        <v>399.2367326169595</v>
      </c>
      <c r="F18" s="215">
        <f t="shared" si="4"/>
        <v>-9997.2</v>
      </c>
      <c r="G18" s="90">
        <v>14226.3</v>
      </c>
      <c r="H18" s="216">
        <f t="shared" si="2"/>
        <v>-93.75663384014116</v>
      </c>
    </row>
    <row r="19" spans="1:8" ht="31.5" customHeight="1" thickBot="1">
      <c r="A19" s="206" t="s">
        <v>207</v>
      </c>
      <c r="B19" s="267" t="s">
        <v>208</v>
      </c>
      <c r="C19" s="208"/>
      <c r="D19" s="209">
        <v>-14293.9</v>
      </c>
      <c r="E19" s="214" t="e">
        <f t="shared" si="3"/>
        <v>#DIV/0!</v>
      </c>
      <c r="F19" s="215">
        <f t="shared" si="4"/>
        <v>-14293.9</v>
      </c>
      <c r="G19" s="209">
        <v>13812.2</v>
      </c>
      <c r="H19" s="216">
        <f t="shared" si="2"/>
        <v>-103.48749656101126</v>
      </c>
    </row>
    <row r="20" spans="1:8" ht="24" customHeight="1" thickBot="1">
      <c r="A20" s="192" t="s">
        <v>195</v>
      </c>
      <c r="B20" s="193" t="s">
        <v>209</v>
      </c>
      <c r="C20" s="136">
        <v>-3340.9</v>
      </c>
      <c r="D20" s="70">
        <v>-13338.1</v>
      </c>
      <c r="E20" s="214">
        <f t="shared" si="3"/>
        <v>399.2367326169595</v>
      </c>
      <c r="F20" s="215">
        <f t="shared" si="4"/>
        <v>-9997.2</v>
      </c>
      <c r="G20" s="70">
        <v>14226.3</v>
      </c>
      <c r="H20" s="156">
        <f t="shared" si="2"/>
        <v>-93.75663384014116</v>
      </c>
    </row>
    <row r="21" spans="1:8" ht="22.5" customHeight="1" thickBot="1">
      <c r="A21" s="192" t="s">
        <v>195</v>
      </c>
      <c r="B21" s="193" t="s">
        <v>210</v>
      </c>
      <c r="C21" s="136"/>
      <c r="D21" s="70">
        <v>-14293.9</v>
      </c>
      <c r="E21" s="214" t="e">
        <f t="shared" si="3"/>
        <v>#DIV/0!</v>
      </c>
      <c r="F21" s="215">
        <f t="shared" si="4"/>
        <v>-14293.9</v>
      </c>
      <c r="G21" s="70">
        <v>13812.2</v>
      </c>
      <c r="H21" s="216">
        <f>D21/G21*100</f>
        <v>-103.48749656101126</v>
      </c>
    </row>
    <row r="22" spans="1:8" ht="21" customHeight="1" thickBot="1">
      <c r="A22" s="210" t="s">
        <v>196</v>
      </c>
      <c r="B22" s="207" t="s">
        <v>211</v>
      </c>
      <c r="C22" s="208">
        <v>-3340.9</v>
      </c>
      <c r="D22" s="209">
        <v>-13338.1</v>
      </c>
      <c r="E22" s="99">
        <f t="shared" si="0"/>
        <v>399.2367326169595</v>
      </c>
      <c r="F22" s="239">
        <f t="shared" si="1"/>
        <v>-9997.2</v>
      </c>
      <c r="G22" s="209">
        <v>8155.5</v>
      </c>
      <c r="H22" s="156">
        <f t="shared" si="2"/>
        <v>-163.54729936852434</v>
      </c>
    </row>
    <row r="23" spans="1:8" ht="20.25" customHeight="1" thickBot="1">
      <c r="A23" s="210" t="s">
        <v>196</v>
      </c>
      <c r="B23" s="207" t="s">
        <v>212</v>
      </c>
      <c r="C23" s="208"/>
      <c r="D23" s="254">
        <v>-14293.9</v>
      </c>
      <c r="E23" s="99" t="e">
        <f t="shared" si="0"/>
        <v>#DIV/0!</v>
      </c>
      <c r="F23" s="239">
        <f t="shared" si="1"/>
        <v>-14293.9</v>
      </c>
      <c r="G23" s="254">
        <v>7741.4</v>
      </c>
      <c r="H23" s="156">
        <f t="shared" si="2"/>
        <v>-184.6423127599659</v>
      </c>
    </row>
    <row r="24" spans="1:8" ht="19.5" customHeight="1" thickBot="1">
      <c r="A24" s="230" t="s">
        <v>213</v>
      </c>
      <c r="B24" s="199" t="s">
        <v>189</v>
      </c>
      <c r="C24" s="225">
        <v>99</v>
      </c>
      <c r="D24" s="237">
        <v>2176.3</v>
      </c>
      <c r="E24" s="228">
        <f t="shared" si="0"/>
        <v>2198.282828282828</v>
      </c>
      <c r="F24" s="236">
        <f t="shared" si="1"/>
        <v>2077.3</v>
      </c>
      <c r="G24" s="237">
        <v>12569.3</v>
      </c>
      <c r="H24" s="157">
        <f t="shared" si="2"/>
        <v>17.314408916964354</v>
      </c>
    </row>
    <row r="25" spans="1:8" ht="18.75" customHeight="1" thickBot="1">
      <c r="A25" s="231" t="s">
        <v>214</v>
      </c>
      <c r="B25" s="201" t="s">
        <v>191</v>
      </c>
      <c r="C25" s="225"/>
      <c r="D25" s="227">
        <v>15321.4</v>
      </c>
      <c r="E25" s="228" t="e">
        <f t="shared" si="0"/>
        <v>#DIV/0!</v>
      </c>
      <c r="F25" s="236">
        <f t="shared" si="1"/>
        <v>15321.4</v>
      </c>
      <c r="G25" s="227">
        <v>2176.3</v>
      </c>
      <c r="H25" s="157">
        <f t="shared" si="2"/>
        <v>704.0113954877544</v>
      </c>
    </row>
    <row r="26" spans="1:8" ht="20.25" customHeight="1" thickBot="1">
      <c r="A26" s="232" t="s">
        <v>215</v>
      </c>
      <c r="B26" s="201" t="s">
        <v>204</v>
      </c>
      <c r="C26" s="238"/>
      <c r="D26" s="227">
        <v>-955.8</v>
      </c>
      <c r="E26" s="228" t="e">
        <f t="shared" si="0"/>
        <v>#DIV/0!</v>
      </c>
      <c r="F26" s="236">
        <f t="shared" si="1"/>
        <v>-955.8</v>
      </c>
      <c r="G26" s="227">
        <v>-414</v>
      </c>
      <c r="H26" s="157">
        <f t="shared" si="2"/>
        <v>230.86956521739128</v>
      </c>
    </row>
    <row r="27" spans="1:8" ht="20.25" customHeight="1" thickBot="1">
      <c r="A27" s="233" t="s">
        <v>229</v>
      </c>
      <c r="B27" s="201" t="s">
        <v>204</v>
      </c>
      <c r="C27" s="238"/>
      <c r="D27" s="227">
        <v>-955.8</v>
      </c>
      <c r="E27" s="228" t="e">
        <f t="shared" si="0"/>
        <v>#DIV/0!</v>
      </c>
      <c r="F27" s="236">
        <f t="shared" si="1"/>
        <v>-955.8</v>
      </c>
      <c r="G27" s="227">
        <v>-414</v>
      </c>
      <c r="H27" s="157">
        <f t="shared" si="2"/>
        <v>230.86956521739128</v>
      </c>
    </row>
    <row r="28" spans="1:8" ht="18" customHeight="1" hidden="1">
      <c r="A28" s="41"/>
      <c r="B28" s="106"/>
      <c r="C28" s="225"/>
      <c r="D28" s="227"/>
      <c r="E28" s="228" t="e">
        <f t="shared" si="0"/>
        <v>#DIV/0!</v>
      </c>
      <c r="F28" s="236">
        <f t="shared" si="1"/>
        <v>0</v>
      </c>
      <c r="G28" s="227"/>
      <c r="H28" s="157" t="e">
        <f t="shared" si="2"/>
        <v>#DIV/0!</v>
      </c>
    </row>
    <row r="29" spans="1:8" ht="33.75" customHeight="1" thickBot="1">
      <c r="A29" s="234" t="s">
        <v>216</v>
      </c>
      <c r="B29" s="201" t="s">
        <v>193</v>
      </c>
      <c r="C29" s="225">
        <v>-3439.9</v>
      </c>
      <c r="D29" s="227">
        <v>-193</v>
      </c>
      <c r="E29" s="228">
        <f t="shared" si="0"/>
        <v>5.61062821593651</v>
      </c>
      <c r="F29" s="236">
        <f t="shared" si="1"/>
        <v>3246.9</v>
      </c>
      <c r="G29" s="237">
        <v>-2237.6</v>
      </c>
      <c r="H29" s="157">
        <f t="shared" si="2"/>
        <v>8.625312835180551</v>
      </c>
    </row>
    <row r="30" spans="1:8" ht="38.25" customHeight="1" thickBot="1">
      <c r="A30" s="58" t="s">
        <v>235</v>
      </c>
      <c r="B30" s="270" t="s">
        <v>234</v>
      </c>
      <c r="C30" s="208"/>
      <c r="D30" s="254"/>
      <c r="E30" s="99" t="e">
        <f t="shared" si="0"/>
        <v>#DIV/0!</v>
      </c>
      <c r="F30" s="239">
        <f t="shared" si="1"/>
        <v>0</v>
      </c>
      <c r="G30" s="254">
        <v>6070.8</v>
      </c>
      <c r="H30" s="156">
        <f t="shared" si="2"/>
        <v>0</v>
      </c>
    </row>
    <row r="31" spans="1:8" ht="48.75" customHeight="1" hidden="1" thickBot="1">
      <c r="A31" s="234"/>
      <c r="B31" s="106"/>
      <c r="C31" s="225"/>
      <c r="D31" s="227"/>
      <c r="E31" s="228" t="e">
        <f t="shared" si="0"/>
        <v>#DIV/0!</v>
      </c>
      <c r="F31" s="236">
        <f t="shared" si="1"/>
        <v>0</v>
      </c>
      <c r="G31" s="227"/>
      <c r="H31" s="157" t="e">
        <f t="shared" si="2"/>
        <v>#DIV/0!</v>
      </c>
    </row>
    <row r="32" spans="1:8" ht="16.5" hidden="1" thickBot="1">
      <c r="A32" s="234"/>
      <c r="B32" s="106"/>
      <c r="C32" s="225"/>
      <c r="D32" s="237"/>
      <c r="E32" s="228" t="e">
        <f t="shared" si="0"/>
        <v>#DIV/0!</v>
      </c>
      <c r="F32" s="236">
        <f t="shared" si="1"/>
        <v>0</v>
      </c>
      <c r="G32" s="237"/>
      <c r="H32" s="157" t="e">
        <f t="shared" si="2"/>
        <v>#DIV/0!</v>
      </c>
    </row>
    <row r="33" spans="1:8" ht="47.25" customHeight="1" thickBot="1">
      <c r="A33" s="58" t="s">
        <v>217</v>
      </c>
      <c r="B33" s="235" t="s">
        <v>219</v>
      </c>
      <c r="C33" s="208">
        <v>-3340.9</v>
      </c>
      <c r="D33" s="209">
        <v>-13338.1</v>
      </c>
      <c r="E33" s="99">
        <f t="shared" si="0"/>
        <v>399.2367326169595</v>
      </c>
      <c r="F33" s="239">
        <f t="shared" si="1"/>
        <v>-9997.2</v>
      </c>
      <c r="G33" s="209">
        <v>14226.3</v>
      </c>
      <c r="H33" s="156">
        <f t="shared" si="2"/>
        <v>-93.75663384014116</v>
      </c>
    </row>
    <row r="34" spans="1:8" ht="32.25" hidden="1" thickBot="1">
      <c r="A34" s="32"/>
      <c r="B34" s="229" t="s">
        <v>219</v>
      </c>
      <c r="C34" s="208"/>
      <c r="D34" s="209"/>
      <c r="E34" s="99"/>
      <c r="F34" s="239"/>
      <c r="G34" s="209"/>
      <c r="H34" s="156" t="e">
        <f t="shared" si="2"/>
        <v>#DIV/0!</v>
      </c>
    </row>
    <row r="35" spans="1:8" ht="51" customHeight="1" thickBot="1">
      <c r="A35" s="58" t="s">
        <v>218</v>
      </c>
      <c r="B35" s="235" t="s">
        <v>230</v>
      </c>
      <c r="C35" s="208"/>
      <c r="D35" s="209">
        <v>-14293.9</v>
      </c>
      <c r="E35" s="99" t="e">
        <f aca="true" t="shared" si="5" ref="E35:E68">D35/C35*100</f>
        <v>#DIV/0!</v>
      </c>
      <c r="F35" s="239">
        <f aca="true" t="shared" si="6" ref="F35:F46">D35-C35</f>
        <v>-14293.9</v>
      </c>
      <c r="G35" s="209">
        <v>13812.2</v>
      </c>
      <c r="H35" s="156">
        <f t="shared" si="2"/>
        <v>-103.48749656101126</v>
      </c>
    </row>
    <row r="36" spans="1:8" ht="16.5" hidden="1" thickBot="1">
      <c r="A36" s="32"/>
      <c r="B36" s="106"/>
      <c r="C36" s="225"/>
      <c r="D36" s="227"/>
      <c r="E36" s="228" t="e">
        <f t="shared" si="5"/>
        <v>#DIV/0!</v>
      </c>
      <c r="F36" s="236">
        <f t="shared" si="6"/>
        <v>0</v>
      </c>
      <c r="G36" s="19"/>
      <c r="H36" s="157" t="e">
        <f t="shared" si="2"/>
        <v>#DIV/0!</v>
      </c>
    </row>
    <row r="37" spans="1:8" ht="33.75" customHeight="1" thickBot="1">
      <c r="A37" s="32"/>
      <c r="B37" s="245" t="s">
        <v>220</v>
      </c>
      <c r="C37" s="225"/>
      <c r="D37" s="227"/>
      <c r="E37" s="228"/>
      <c r="F37" s="236"/>
      <c r="G37" s="19"/>
      <c r="H37" s="157"/>
    </row>
    <row r="38" spans="1:8" ht="18.75" customHeight="1" thickBot="1">
      <c r="A38" s="217"/>
      <c r="B38" s="278" t="s">
        <v>197</v>
      </c>
      <c r="C38" s="208">
        <v>-31969.3</v>
      </c>
      <c r="D38" s="209">
        <v>7644.5</v>
      </c>
      <c r="E38" s="99">
        <f t="shared" si="5"/>
        <v>-23.91200307795291</v>
      </c>
      <c r="F38" s="239">
        <f t="shared" si="6"/>
        <v>39613.8</v>
      </c>
      <c r="G38" s="209">
        <v>-5664.6</v>
      </c>
      <c r="H38" s="156">
        <f t="shared" si="2"/>
        <v>-134.9521590227024</v>
      </c>
    </row>
    <row r="39" spans="1:8" ht="16.5" customHeight="1" thickBot="1">
      <c r="A39" s="218"/>
      <c r="B39" s="278" t="s">
        <v>198</v>
      </c>
      <c r="C39" s="208"/>
      <c r="D39" s="209">
        <v>7394.5</v>
      </c>
      <c r="E39" s="99" t="e">
        <f t="shared" si="5"/>
        <v>#DIV/0!</v>
      </c>
      <c r="F39" s="263">
        <f t="shared" si="6"/>
        <v>7394.5</v>
      </c>
      <c r="G39" s="209">
        <v>-5403.6</v>
      </c>
      <c r="H39" s="156">
        <f t="shared" si="2"/>
        <v>-136.84395588126432</v>
      </c>
    </row>
    <row r="40" spans="1:8" ht="19.5" customHeight="1" thickBot="1">
      <c r="A40" s="211" t="s">
        <v>185</v>
      </c>
      <c r="B40" s="212" t="s">
        <v>200</v>
      </c>
      <c r="C40" s="208">
        <v>31969.3</v>
      </c>
      <c r="D40" s="209">
        <v>-7644.5</v>
      </c>
      <c r="E40" s="99">
        <f t="shared" si="5"/>
        <v>-23.91200307795291</v>
      </c>
      <c r="F40" s="239">
        <f t="shared" si="6"/>
        <v>-39613.8</v>
      </c>
      <c r="G40" s="209">
        <v>5664.6</v>
      </c>
      <c r="H40" s="156">
        <f t="shared" si="2"/>
        <v>-134.9521590227024</v>
      </c>
    </row>
    <row r="41" spans="1:8" ht="21.75" customHeight="1" hidden="1" thickBot="1">
      <c r="A41" s="211" t="s">
        <v>185</v>
      </c>
      <c r="B41" s="212" t="s">
        <v>186</v>
      </c>
      <c r="C41" s="208"/>
      <c r="D41" s="209"/>
      <c r="E41" s="99" t="e">
        <f t="shared" si="5"/>
        <v>#DIV/0!</v>
      </c>
      <c r="F41" s="239">
        <f t="shared" si="6"/>
        <v>0</v>
      </c>
      <c r="G41" s="209"/>
      <c r="H41" s="156" t="e">
        <f t="shared" si="2"/>
        <v>#DIV/0!</v>
      </c>
    </row>
    <row r="42" spans="1:8" ht="18.75" customHeight="1" thickBot="1">
      <c r="A42" s="211" t="s">
        <v>185</v>
      </c>
      <c r="B42" s="212" t="s">
        <v>201</v>
      </c>
      <c r="C42" s="241"/>
      <c r="D42" s="242">
        <v>-7394.5</v>
      </c>
      <c r="E42" s="243" t="e">
        <f t="shared" si="5"/>
        <v>#DIV/0!</v>
      </c>
      <c r="F42" s="244">
        <f t="shared" si="6"/>
        <v>-7394.5</v>
      </c>
      <c r="G42" s="242">
        <v>5403.6</v>
      </c>
      <c r="H42" s="156">
        <f t="shared" si="2"/>
        <v>-136.84395588126432</v>
      </c>
    </row>
    <row r="43" spans="1:8" ht="32.25" customHeight="1" thickBot="1">
      <c r="A43" s="197" t="s">
        <v>221</v>
      </c>
      <c r="B43" s="193" t="s">
        <v>222</v>
      </c>
      <c r="C43" s="240"/>
      <c r="D43" s="242">
        <v>36.9</v>
      </c>
      <c r="E43" s="243" t="e">
        <f t="shared" si="5"/>
        <v>#DIV/0!</v>
      </c>
      <c r="F43" s="243">
        <f t="shared" si="6"/>
        <v>36.9</v>
      </c>
      <c r="G43" s="242">
        <v>-379.3</v>
      </c>
      <c r="H43" s="156">
        <f t="shared" si="2"/>
        <v>-9.72844713946744</v>
      </c>
    </row>
    <row r="44" spans="1:8" ht="33.75" customHeight="1" thickBot="1">
      <c r="A44" s="197" t="s">
        <v>221</v>
      </c>
      <c r="B44" s="193" t="s">
        <v>223</v>
      </c>
      <c r="C44" s="252"/>
      <c r="D44" s="253">
        <v>36.9</v>
      </c>
      <c r="E44" s="243" t="e">
        <f t="shared" si="5"/>
        <v>#DIV/0!</v>
      </c>
      <c r="F44" s="244">
        <f t="shared" si="6"/>
        <v>36.9</v>
      </c>
      <c r="G44" s="242">
        <v>-379.3</v>
      </c>
      <c r="H44" s="156">
        <f t="shared" si="2"/>
        <v>-9.72844713946744</v>
      </c>
    </row>
    <row r="45" spans="1:8" ht="18.75" customHeight="1" thickBot="1">
      <c r="A45" s="198" t="s">
        <v>224</v>
      </c>
      <c r="B45" s="199" t="s">
        <v>189</v>
      </c>
      <c r="C45" s="250"/>
      <c r="D45" s="246">
        <v>2654.5</v>
      </c>
      <c r="E45" s="261" t="e">
        <f t="shared" si="5"/>
        <v>#DIV/0!</v>
      </c>
      <c r="F45" s="262">
        <f t="shared" si="6"/>
        <v>2654.5</v>
      </c>
      <c r="G45" s="246">
        <v>2276</v>
      </c>
      <c r="H45" s="157">
        <f t="shared" si="2"/>
        <v>116.63005272407733</v>
      </c>
    </row>
    <row r="46" spans="1:8" ht="20.25" customHeight="1" thickBot="1">
      <c r="A46" s="200" t="s">
        <v>225</v>
      </c>
      <c r="B46" s="201" t="s">
        <v>191</v>
      </c>
      <c r="C46" s="250"/>
      <c r="D46" s="246">
        <v>2466.9</v>
      </c>
      <c r="E46" s="261" t="e">
        <f t="shared" si="5"/>
        <v>#DIV/0!</v>
      </c>
      <c r="F46" s="262">
        <f t="shared" si="6"/>
        <v>2466.9</v>
      </c>
      <c r="G46" s="246">
        <v>2654.5</v>
      </c>
      <c r="H46" s="157">
        <f t="shared" si="2"/>
        <v>92.93275569787154</v>
      </c>
    </row>
    <row r="47" spans="1:8" ht="16.5" customHeight="1" thickBot="1">
      <c r="A47" s="226">
        <v>205300</v>
      </c>
      <c r="B47" s="279" t="s">
        <v>227</v>
      </c>
      <c r="C47" s="202"/>
      <c r="D47" s="203">
        <v>-150.7</v>
      </c>
      <c r="E47" s="261" t="e">
        <f t="shared" si="5"/>
        <v>#DIV/0!</v>
      </c>
      <c r="F47" s="261">
        <f aca="true" t="shared" si="7" ref="F47:F81">D47-C47</f>
        <v>-150.7</v>
      </c>
      <c r="G47" s="203">
        <v>-0.8</v>
      </c>
      <c r="H47" s="276">
        <f>D47/G47*100</f>
        <v>18837.499999999996</v>
      </c>
    </row>
    <row r="48" spans="1:8" ht="16.5" customHeight="1" thickBot="1">
      <c r="A48" s="226">
        <v>205300</v>
      </c>
      <c r="B48" s="279" t="s">
        <v>204</v>
      </c>
      <c r="C48" s="202"/>
      <c r="D48" s="203">
        <v>-150.7</v>
      </c>
      <c r="E48" s="261" t="e">
        <f t="shared" si="5"/>
        <v>#DIV/0!</v>
      </c>
      <c r="F48" s="261">
        <f t="shared" si="7"/>
        <v>-150.7</v>
      </c>
      <c r="G48" s="203">
        <v>-0.8</v>
      </c>
      <c r="H48" s="276">
        <f t="shared" si="2"/>
        <v>18837.499999999996</v>
      </c>
    </row>
    <row r="49" spans="1:8" ht="19.5" customHeight="1" thickBot="1">
      <c r="A49" s="200" t="s">
        <v>226</v>
      </c>
      <c r="B49" s="279" t="s">
        <v>227</v>
      </c>
      <c r="C49" s="250"/>
      <c r="D49" s="203">
        <v>-150.7</v>
      </c>
      <c r="E49" s="261" t="e">
        <f t="shared" si="5"/>
        <v>#DIV/0!</v>
      </c>
      <c r="F49" s="261">
        <f t="shared" si="7"/>
        <v>-150.7</v>
      </c>
      <c r="G49" s="203">
        <v>-0.8</v>
      </c>
      <c r="H49" s="276">
        <f t="shared" si="2"/>
        <v>18837.499999999996</v>
      </c>
    </row>
    <row r="50" spans="1:8" ht="20.25" customHeight="1" thickBot="1">
      <c r="A50" s="200" t="s">
        <v>226</v>
      </c>
      <c r="B50" s="279" t="s">
        <v>204</v>
      </c>
      <c r="C50" s="250"/>
      <c r="D50" s="203">
        <v>-150.7</v>
      </c>
      <c r="E50" s="261" t="e">
        <f t="shared" si="5"/>
        <v>#DIV/0!</v>
      </c>
      <c r="F50" s="261">
        <f t="shared" si="7"/>
        <v>-150.7</v>
      </c>
      <c r="G50" s="203">
        <v>-0.8</v>
      </c>
      <c r="H50" s="276">
        <f t="shared" si="2"/>
        <v>18837.499999999996</v>
      </c>
    </row>
    <row r="51" spans="1:8" ht="30.75" customHeight="1" thickBot="1">
      <c r="A51" s="247" t="s">
        <v>187</v>
      </c>
      <c r="B51" s="193" t="s">
        <v>202</v>
      </c>
      <c r="C51" s="241">
        <v>31969.3</v>
      </c>
      <c r="D51" s="242">
        <v>-7681.4</v>
      </c>
      <c r="E51" s="243">
        <f t="shared" si="5"/>
        <v>-24.027426312118187</v>
      </c>
      <c r="F51" s="243">
        <f t="shared" si="7"/>
        <v>-39650.7</v>
      </c>
      <c r="G51" s="242">
        <v>6043.9</v>
      </c>
      <c r="H51" s="156">
        <f t="shared" si="2"/>
        <v>-127.09343304819735</v>
      </c>
    </row>
    <row r="52" spans="1:8" ht="31.5" customHeight="1" thickBot="1">
      <c r="A52" s="247" t="s">
        <v>187</v>
      </c>
      <c r="B52" s="193" t="s">
        <v>203</v>
      </c>
      <c r="C52" s="241"/>
      <c r="D52" s="242">
        <v>-7431.4</v>
      </c>
      <c r="E52" s="243" t="e">
        <f t="shared" si="5"/>
        <v>#DIV/0!</v>
      </c>
      <c r="F52" s="243">
        <f t="shared" si="7"/>
        <v>-7431.4</v>
      </c>
      <c r="G52" s="242">
        <v>5782.9</v>
      </c>
      <c r="H52" s="156">
        <f t="shared" si="2"/>
        <v>-128.50645869719347</v>
      </c>
    </row>
    <row r="53" spans="1:8" ht="20.25" customHeight="1" thickBot="1">
      <c r="A53" s="198" t="s">
        <v>188</v>
      </c>
      <c r="B53" s="199" t="s">
        <v>189</v>
      </c>
      <c r="C53" s="202">
        <v>28529.4</v>
      </c>
      <c r="D53" s="203">
        <v>35236.8</v>
      </c>
      <c r="E53" s="261">
        <f t="shared" si="5"/>
        <v>123.51048392184904</v>
      </c>
      <c r="F53" s="261">
        <f t="shared" si="7"/>
        <v>6707.4000000000015</v>
      </c>
      <c r="G53" s="203">
        <v>39043.1</v>
      </c>
      <c r="H53" s="157">
        <f t="shared" si="2"/>
        <v>90.25103027167414</v>
      </c>
    </row>
    <row r="54" spans="1:8" ht="19.5" customHeight="1" thickBot="1">
      <c r="A54" s="200" t="s">
        <v>190</v>
      </c>
      <c r="B54" s="201" t="s">
        <v>191</v>
      </c>
      <c r="C54" s="202"/>
      <c r="D54" s="203">
        <v>42422.2</v>
      </c>
      <c r="E54" s="261" t="e">
        <f t="shared" si="5"/>
        <v>#DIV/0!</v>
      </c>
      <c r="F54" s="261">
        <f t="shared" si="7"/>
        <v>42422.2</v>
      </c>
      <c r="G54" s="203">
        <v>35236.8</v>
      </c>
      <c r="H54" s="157">
        <f t="shared" si="2"/>
        <v>120.39174953457747</v>
      </c>
    </row>
    <row r="55" spans="1:8" ht="19.5" customHeight="1" thickBot="1">
      <c r="A55" s="248" t="s">
        <v>228</v>
      </c>
      <c r="B55" s="201" t="s">
        <v>227</v>
      </c>
      <c r="C55" s="202"/>
      <c r="D55" s="203">
        <v>-689.1</v>
      </c>
      <c r="E55" s="261" t="e">
        <f t="shared" si="5"/>
        <v>#DIV/0!</v>
      </c>
      <c r="F55" s="261">
        <f t="shared" si="7"/>
        <v>-689.1</v>
      </c>
      <c r="G55" s="203"/>
      <c r="H55" s="157" t="e">
        <f t="shared" si="2"/>
        <v>#DIV/0!</v>
      </c>
    </row>
    <row r="56" spans="1:8" ht="18.75" customHeight="1" thickBot="1">
      <c r="A56" s="248" t="s">
        <v>228</v>
      </c>
      <c r="B56" s="201" t="s">
        <v>204</v>
      </c>
      <c r="C56" s="202"/>
      <c r="D56" s="203">
        <v>-439.1</v>
      </c>
      <c r="E56" s="261" t="e">
        <f t="shared" si="5"/>
        <v>#DIV/0!</v>
      </c>
      <c r="F56" s="261">
        <f t="shared" si="7"/>
        <v>-439.1</v>
      </c>
      <c r="G56" s="203">
        <v>-261</v>
      </c>
      <c r="H56" s="157">
        <f t="shared" si="2"/>
        <v>168.23754789272033</v>
      </c>
    </row>
    <row r="57" spans="1:8" ht="18.75" customHeight="1" thickBot="1">
      <c r="A57" s="248" t="s">
        <v>205</v>
      </c>
      <c r="B57" s="201" t="s">
        <v>227</v>
      </c>
      <c r="C57" s="202"/>
      <c r="D57" s="203">
        <v>-689.1</v>
      </c>
      <c r="E57" s="261" t="e">
        <f t="shared" si="5"/>
        <v>#DIV/0!</v>
      </c>
      <c r="F57" s="261">
        <f t="shared" si="7"/>
        <v>-689.1</v>
      </c>
      <c r="G57" s="203"/>
      <c r="H57" s="157" t="e">
        <f t="shared" si="2"/>
        <v>#DIV/0!</v>
      </c>
    </row>
    <row r="58" spans="1:8" ht="20.25" customHeight="1" thickBot="1">
      <c r="A58" s="248" t="s">
        <v>205</v>
      </c>
      <c r="B58" s="201" t="s">
        <v>204</v>
      </c>
      <c r="C58" s="202"/>
      <c r="D58" s="203">
        <v>-439.1</v>
      </c>
      <c r="E58" s="261" t="e">
        <f t="shared" si="5"/>
        <v>#DIV/0!</v>
      </c>
      <c r="F58" s="261">
        <f t="shared" si="7"/>
        <v>-439.1</v>
      </c>
      <c r="G58" s="203">
        <v>-261</v>
      </c>
      <c r="H58" s="157">
        <f t="shared" si="2"/>
        <v>168.23754789272033</v>
      </c>
    </row>
    <row r="59" spans="1:8" ht="33" customHeight="1" thickBot="1">
      <c r="A59" s="30" t="s">
        <v>192</v>
      </c>
      <c r="B59" s="201" t="s">
        <v>193</v>
      </c>
      <c r="C59" s="202">
        <v>3439.9</v>
      </c>
      <c r="D59" s="203">
        <v>193</v>
      </c>
      <c r="E59" s="261">
        <f t="shared" si="5"/>
        <v>5.61062821593651</v>
      </c>
      <c r="F59" s="261">
        <f t="shared" si="7"/>
        <v>-3246.9</v>
      </c>
      <c r="G59" s="258">
        <v>2237.6</v>
      </c>
      <c r="H59" s="157">
        <f t="shared" si="2"/>
        <v>8.625312835180551</v>
      </c>
    </row>
    <row r="60" spans="1:8" ht="31.5" customHeight="1" thickBot="1">
      <c r="A60" s="206" t="s">
        <v>194</v>
      </c>
      <c r="B60" s="207" t="s">
        <v>206</v>
      </c>
      <c r="C60" s="241">
        <v>31969.3</v>
      </c>
      <c r="D60" s="242">
        <v>-7644.5</v>
      </c>
      <c r="E60" s="243">
        <f t="shared" si="5"/>
        <v>-23.91200307795291</v>
      </c>
      <c r="F60" s="264">
        <f t="shared" si="7"/>
        <v>-39613.8</v>
      </c>
      <c r="G60" s="298">
        <v>5664.6</v>
      </c>
      <c r="H60" s="156">
        <f t="shared" si="2"/>
        <v>-134.9521590227024</v>
      </c>
    </row>
    <row r="61" spans="1:8" ht="32.25" customHeight="1" thickBot="1">
      <c r="A61" s="206" t="s">
        <v>207</v>
      </c>
      <c r="B61" s="207" t="s">
        <v>208</v>
      </c>
      <c r="C61" s="241"/>
      <c r="D61" s="242">
        <v>-7394.5</v>
      </c>
      <c r="E61" s="243" t="e">
        <f t="shared" si="5"/>
        <v>#DIV/0!</v>
      </c>
      <c r="F61" s="195">
        <f t="shared" si="7"/>
        <v>-7394.5</v>
      </c>
      <c r="G61" s="70">
        <v>5403.6</v>
      </c>
      <c r="H61" s="156">
        <f t="shared" si="2"/>
        <v>-136.84395588126432</v>
      </c>
    </row>
    <row r="62" spans="1:8" ht="21" customHeight="1" thickBot="1">
      <c r="A62" s="192" t="s">
        <v>195</v>
      </c>
      <c r="B62" s="193" t="s">
        <v>209</v>
      </c>
      <c r="C62" s="208">
        <v>31969.3</v>
      </c>
      <c r="D62" s="254">
        <v>-7644.5</v>
      </c>
      <c r="E62" s="99">
        <f t="shared" si="5"/>
        <v>-23.91200307795291</v>
      </c>
      <c r="F62" s="255">
        <f t="shared" si="7"/>
        <v>-39613.8</v>
      </c>
      <c r="G62" s="273">
        <v>5664.6</v>
      </c>
      <c r="H62" s="156">
        <f t="shared" si="2"/>
        <v>-134.9521590227024</v>
      </c>
    </row>
    <row r="63" spans="1:8" ht="19.5" customHeight="1" thickBot="1">
      <c r="A63" s="192" t="s">
        <v>195</v>
      </c>
      <c r="B63" s="193" t="s">
        <v>210</v>
      </c>
      <c r="C63" s="208"/>
      <c r="D63" s="209">
        <v>-7394.5</v>
      </c>
      <c r="E63" s="99" t="e">
        <f t="shared" si="5"/>
        <v>#DIV/0!</v>
      </c>
      <c r="F63" s="255">
        <f t="shared" si="7"/>
        <v>-7394.5</v>
      </c>
      <c r="G63" s="90">
        <v>5403.6</v>
      </c>
      <c r="H63" s="156">
        <f t="shared" si="2"/>
        <v>-136.84395588126432</v>
      </c>
    </row>
    <row r="64" spans="1:8" ht="18.75" customHeight="1" hidden="1">
      <c r="A64" s="210" t="s">
        <v>196</v>
      </c>
      <c r="B64" s="207" t="s">
        <v>211</v>
      </c>
      <c r="C64" s="208"/>
      <c r="D64" s="209"/>
      <c r="E64" s="99" t="e">
        <f t="shared" si="5"/>
        <v>#DIV/0!</v>
      </c>
      <c r="F64" s="255">
        <f t="shared" si="7"/>
        <v>0</v>
      </c>
      <c r="G64" s="274"/>
      <c r="H64" s="155" t="e">
        <f t="shared" si="2"/>
        <v>#DIV/0!</v>
      </c>
    </row>
    <row r="65" spans="1:8" ht="18.75" customHeight="1" thickBot="1">
      <c r="A65" s="210" t="s">
        <v>196</v>
      </c>
      <c r="B65" s="207" t="s">
        <v>211</v>
      </c>
      <c r="C65" s="241">
        <v>31969.3</v>
      </c>
      <c r="D65" s="242">
        <v>-7644.5</v>
      </c>
      <c r="E65" s="243">
        <f t="shared" si="5"/>
        <v>-23.91200307795291</v>
      </c>
      <c r="F65" s="195">
        <f t="shared" si="7"/>
        <v>-39613.8</v>
      </c>
      <c r="G65" s="70">
        <v>5664.6</v>
      </c>
      <c r="H65" s="156">
        <f t="shared" si="2"/>
        <v>-134.9521590227024</v>
      </c>
    </row>
    <row r="66" spans="1:8" ht="16.5" customHeight="1" thickBot="1">
      <c r="A66" s="210" t="s">
        <v>196</v>
      </c>
      <c r="B66" s="207" t="s">
        <v>212</v>
      </c>
      <c r="C66" s="241"/>
      <c r="D66" s="242">
        <v>-7394.5</v>
      </c>
      <c r="E66" s="243" t="e">
        <f t="shared" si="5"/>
        <v>#DIV/0!</v>
      </c>
      <c r="F66" s="195">
        <f t="shared" si="7"/>
        <v>-7394.5</v>
      </c>
      <c r="G66" s="70">
        <v>5403.6</v>
      </c>
      <c r="H66" s="156">
        <f t="shared" si="2"/>
        <v>-136.84395588126432</v>
      </c>
    </row>
    <row r="67" spans="1:8" ht="20.25" customHeight="1" thickBot="1">
      <c r="A67" s="230" t="s">
        <v>213</v>
      </c>
      <c r="B67" s="199" t="s">
        <v>189</v>
      </c>
      <c r="C67" s="202">
        <v>28529.4</v>
      </c>
      <c r="D67" s="203">
        <v>37891.3</v>
      </c>
      <c r="E67" s="261">
        <f t="shared" si="5"/>
        <v>132.81492074842095</v>
      </c>
      <c r="F67" s="261">
        <f t="shared" si="7"/>
        <v>9361.900000000001</v>
      </c>
      <c r="G67" s="258">
        <v>41319.1</v>
      </c>
      <c r="H67" s="157">
        <f t="shared" si="2"/>
        <v>91.70407874324465</v>
      </c>
    </row>
    <row r="68" spans="1:8" ht="17.25" customHeight="1" thickBot="1">
      <c r="A68" s="231" t="s">
        <v>214</v>
      </c>
      <c r="B68" s="201" t="s">
        <v>191</v>
      </c>
      <c r="C68" s="202"/>
      <c r="D68" s="203">
        <v>44889.1</v>
      </c>
      <c r="E68" s="261" t="e">
        <f t="shared" si="5"/>
        <v>#DIV/0!</v>
      </c>
      <c r="F68" s="257">
        <f t="shared" si="7"/>
        <v>44889.1</v>
      </c>
      <c r="G68" s="258">
        <v>37891.3</v>
      </c>
      <c r="H68" s="157">
        <f t="shared" si="2"/>
        <v>118.46809161997606</v>
      </c>
    </row>
    <row r="69" spans="1:8" ht="16.5" hidden="1" thickBot="1">
      <c r="A69" s="232" t="s">
        <v>215</v>
      </c>
      <c r="B69" s="201" t="s">
        <v>204</v>
      </c>
      <c r="C69" s="250"/>
      <c r="D69" s="246"/>
      <c r="E69" s="272">
        <f>ROUND(IF(D69=0,0,D69/C69),3)</f>
        <v>0</v>
      </c>
      <c r="F69" s="257">
        <f t="shared" si="7"/>
        <v>0</v>
      </c>
      <c r="G69" s="271"/>
      <c r="H69" s="156" t="e">
        <f t="shared" si="2"/>
        <v>#DIV/0!</v>
      </c>
    </row>
    <row r="70" spans="1:8" ht="16.5" thickBot="1">
      <c r="A70" s="233" t="s">
        <v>215</v>
      </c>
      <c r="B70" s="201" t="s">
        <v>227</v>
      </c>
      <c r="C70" s="241"/>
      <c r="D70" s="203">
        <v>-839.8</v>
      </c>
      <c r="E70" s="261" t="e">
        <f aca="true" t="shared" si="8" ref="E70:E81">D70/C70*100</f>
        <v>#DIV/0!</v>
      </c>
      <c r="F70" s="256">
        <f t="shared" si="7"/>
        <v>-839.8</v>
      </c>
      <c r="G70" s="258">
        <v>-0.8</v>
      </c>
      <c r="H70" s="276">
        <f t="shared" si="2"/>
        <v>104974.99999999997</v>
      </c>
    </row>
    <row r="71" spans="1:8" ht="16.5" customHeight="1" thickBot="1">
      <c r="A71" s="233" t="s">
        <v>215</v>
      </c>
      <c r="B71" s="201" t="s">
        <v>204</v>
      </c>
      <c r="C71" s="251"/>
      <c r="D71" s="251">
        <v>-589.8</v>
      </c>
      <c r="E71" s="261" t="e">
        <f t="shared" si="8"/>
        <v>#DIV/0!</v>
      </c>
      <c r="F71" s="257">
        <f t="shared" si="7"/>
        <v>-589.8</v>
      </c>
      <c r="G71" s="258">
        <v>-261.7</v>
      </c>
      <c r="H71" s="276">
        <f t="shared" si="2"/>
        <v>225.3725640045854</v>
      </c>
    </row>
    <row r="72" spans="1:8" ht="16.5" customHeight="1" thickBot="1">
      <c r="A72" s="249" t="s">
        <v>229</v>
      </c>
      <c r="B72" s="201" t="s">
        <v>227</v>
      </c>
      <c r="C72" s="251"/>
      <c r="D72" s="203">
        <v>-839.8</v>
      </c>
      <c r="E72" s="165" t="e">
        <f t="shared" si="8"/>
        <v>#DIV/0!</v>
      </c>
      <c r="F72" s="257">
        <f t="shared" si="7"/>
        <v>-839.8</v>
      </c>
      <c r="G72" s="258">
        <v>-0.8</v>
      </c>
      <c r="H72" s="276">
        <f t="shared" si="2"/>
        <v>104974.99999999997</v>
      </c>
    </row>
    <row r="73" spans="1:8" ht="16.5" customHeight="1" thickBot="1">
      <c r="A73" s="249" t="s">
        <v>229</v>
      </c>
      <c r="B73" s="201" t="s">
        <v>204</v>
      </c>
      <c r="C73" s="251"/>
      <c r="D73" s="203">
        <v>-589.8</v>
      </c>
      <c r="E73" s="261" t="e">
        <f t="shared" si="8"/>
        <v>#DIV/0!</v>
      </c>
      <c r="F73" s="257">
        <f t="shared" si="7"/>
        <v>-589.8</v>
      </c>
      <c r="G73" s="258">
        <v>-261.7</v>
      </c>
      <c r="H73" s="157">
        <f t="shared" si="2"/>
        <v>225.3725640045854</v>
      </c>
    </row>
    <row r="74" spans="1:8" ht="29.25" customHeight="1" thickBot="1">
      <c r="A74" s="234" t="s">
        <v>216</v>
      </c>
      <c r="B74" s="201" t="s">
        <v>193</v>
      </c>
      <c r="C74" s="202">
        <v>3439.9</v>
      </c>
      <c r="D74" s="203">
        <v>193</v>
      </c>
      <c r="E74" s="261">
        <f t="shared" si="8"/>
        <v>5.61062821593651</v>
      </c>
      <c r="F74" s="257">
        <f t="shared" si="7"/>
        <v>-3246.9</v>
      </c>
      <c r="G74" s="258">
        <v>2237.6</v>
      </c>
      <c r="H74" s="157">
        <f t="shared" si="2"/>
        <v>8.625312835180551</v>
      </c>
    </row>
    <row r="75" spans="1:8" ht="16.5" hidden="1" thickBot="1">
      <c r="A75" s="234"/>
      <c r="B75" s="106"/>
      <c r="C75" s="241"/>
      <c r="D75" s="242"/>
      <c r="E75" s="261" t="e">
        <f t="shared" si="8"/>
        <v>#DIV/0!</v>
      </c>
      <c r="F75" s="195">
        <f t="shared" si="7"/>
        <v>0</v>
      </c>
      <c r="G75" s="271"/>
      <c r="H75" s="156" t="e">
        <f t="shared" si="2"/>
        <v>#DIV/0!</v>
      </c>
    </row>
    <row r="76" spans="1:8" ht="16.5" hidden="1" thickBot="1">
      <c r="A76" s="234"/>
      <c r="B76" s="106"/>
      <c r="C76" s="241"/>
      <c r="D76" s="242"/>
      <c r="E76" s="243" t="e">
        <f t="shared" si="8"/>
        <v>#DIV/0!</v>
      </c>
      <c r="F76" s="195">
        <f t="shared" si="7"/>
        <v>0</v>
      </c>
      <c r="G76" s="70"/>
      <c r="H76" s="156" t="e">
        <f t="shared" si="2"/>
        <v>#DIV/0!</v>
      </c>
    </row>
    <row r="77" spans="1:8" ht="22.5" customHeight="1" hidden="1" thickBot="1">
      <c r="A77" s="234"/>
      <c r="B77" s="106"/>
      <c r="C77" s="241">
        <f>C78+C79+C80+C82+C81</f>
        <v>31969.3</v>
      </c>
      <c r="D77" s="242">
        <f>D78+D79+D80+D82+D81</f>
        <v>-15039</v>
      </c>
      <c r="E77" s="243">
        <f t="shared" si="8"/>
        <v>-47.04200592443375</v>
      </c>
      <c r="F77" s="194">
        <f t="shared" si="7"/>
        <v>-47008.3</v>
      </c>
      <c r="G77" s="70">
        <f>SUM(G78:G82)</f>
        <v>11068.2</v>
      </c>
      <c r="H77" s="156">
        <f t="shared" si="2"/>
        <v>-135.8757521548219</v>
      </c>
    </row>
    <row r="78" spans="1:8" ht="45" customHeight="1" thickBot="1">
      <c r="A78" s="58" t="s">
        <v>217</v>
      </c>
      <c r="B78" s="235" t="s">
        <v>219</v>
      </c>
      <c r="C78" s="208">
        <v>31969.3</v>
      </c>
      <c r="D78" s="209">
        <v>-7644.5</v>
      </c>
      <c r="E78" s="99">
        <f t="shared" si="8"/>
        <v>-23.91200307795291</v>
      </c>
      <c r="F78" s="91">
        <f t="shared" si="7"/>
        <v>-39613.8</v>
      </c>
      <c r="G78" s="90">
        <v>5664.6</v>
      </c>
      <c r="H78" s="156">
        <f t="shared" si="2"/>
        <v>-134.9521590227024</v>
      </c>
    </row>
    <row r="79" spans="1:8" ht="45.75" customHeight="1" thickBot="1">
      <c r="A79" s="58" t="s">
        <v>218</v>
      </c>
      <c r="B79" s="235" t="s">
        <v>230</v>
      </c>
      <c r="C79" s="291"/>
      <c r="D79" s="292">
        <v>-7394.5</v>
      </c>
      <c r="E79" s="293" t="e">
        <f t="shared" si="8"/>
        <v>#DIV/0!</v>
      </c>
      <c r="F79" s="294">
        <f t="shared" si="7"/>
        <v>-7394.5</v>
      </c>
      <c r="G79" s="295">
        <v>5403.6</v>
      </c>
      <c r="H79" s="296">
        <f t="shared" si="2"/>
        <v>-136.84395588126432</v>
      </c>
    </row>
    <row r="80" spans="1:8" ht="50.25" customHeight="1" hidden="1" thickBot="1">
      <c r="A80" s="32"/>
      <c r="B80" s="229"/>
      <c r="C80" s="128"/>
      <c r="D80" s="285"/>
      <c r="E80" s="286" t="e">
        <f t="shared" si="8"/>
        <v>#DIV/0!</v>
      </c>
      <c r="F80" s="287">
        <f t="shared" si="7"/>
        <v>0</v>
      </c>
      <c r="G80" s="285"/>
      <c r="H80" s="275" t="e">
        <f t="shared" si="2"/>
        <v>#DIV/0!</v>
      </c>
    </row>
    <row r="81" spans="1:8" ht="30.75" customHeight="1" hidden="1" thickBot="1">
      <c r="A81" s="32"/>
      <c r="B81" s="78"/>
      <c r="C81" s="126"/>
      <c r="D81" s="19"/>
      <c r="E81" s="18" t="e">
        <f t="shared" si="8"/>
        <v>#DIV/0!</v>
      </c>
      <c r="F81" s="86">
        <f t="shared" si="7"/>
        <v>0</v>
      </c>
      <c r="G81" s="19"/>
      <c r="H81" s="157" t="e">
        <f t="shared" si="2"/>
        <v>#DIV/0!</v>
      </c>
    </row>
    <row r="82" spans="1:8" ht="46.5" customHeight="1" hidden="1" thickBot="1">
      <c r="A82" s="32"/>
      <c r="B82" s="79"/>
      <c r="C82" s="126"/>
      <c r="D82" s="19"/>
      <c r="E82" s="165" t="e">
        <f>D82/C82*100</f>
        <v>#DIV/0!</v>
      </c>
      <c r="F82" s="86">
        <f>D82-C82</f>
        <v>0</v>
      </c>
      <c r="G82" s="19"/>
      <c r="H82" s="157" t="e">
        <f t="shared" si="2"/>
        <v>#DIV/0!</v>
      </c>
    </row>
    <row r="83" spans="1:8" ht="16.5" hidden="1" thickBot="1">
      <c r="A83" s="74" t="s">
        <v>143</v>
      </c>
      <c r="B83" s="113" t="s">
        <v>144</v>
      </c>
      <c r="C83" s="132"/>
      <c r="D83" s="73"/>
      <c r="E83" s="22"/>
      <c r="F83" s="92"/>
      <c r="G83" s="147"/>
      <c r="H83" s="155" t="e">
        <f t="shared" si="2"/>
        <v>#DIV/0!</v>
      </c>
    </row>
    <row r="84" spans="1:8" ht="48" hidden="1" thickBot="1">
      <c r="A84" s="63" t="s">
        <v>137</v>
      </c>
      <c r="B84" s="114" t="s">
        <v>138</v>
      </c>
      <c r="C84" s="133"/>
      <c r="D84" s="64"/>
      <c r="E84" s="65" t="e">
        <f aca="true" t="shared" si="9" ref="E84:E93">D84/C84*100</f>
        <v>#DIV/0!</v>
      </c>
      <c r="F84" s="93">
        <f aca="true" t="shared" si="10" ref="F84:F93">D84-C84</f>
        <v>0</v>
      </c>
      <c r="G84" s="148"/>
      <c r="H84" s="155" t="e">
        <f t="shared" si="2"/>
        <v>#DIV/0!</v>
      </c>
    </row>
    <row r="85" spans="1:8" ht="22.5" customHeight="1" hidden="1" thickBot="1">
      <c r="A85" s="28"/>
      <c r="B85" s="105"/>
      <c r="C85" s="125"/>
      <c r="D85" s="66"/>
      <c r="E85" s="16" t="e">
        <f t="shared" si="9"/>
        <v>#DIV/0!</v>
      </c>
      <c r="F85" s="16">
        <f t="shared" si="10"/>
        <v>0</v>
      </c>
      <c r="G85" s="148"/>
      <c r="H85" s="155" t="e">
        <f t="shared" si="2"/>
        <v>#DIV/0!</v>
      </c>
    </row>
    <row r="86" spans="1:8" ht="23.25" customHeight="1" hidden="1" thickBot="1">
      <c r="A86" s="28"/>
      <c r="B86" s="112"/>
      <c r="C86" s="125"/>
      <c r="D86" s="15"/>
      <c r="E86" s="16" t="e">
        <f t="shared" si="9"/>
        <v>#DIV/0!</v>
      </c>
      <c r="F86" s="51">
        <f t="shared" si="10"/>
        <v>0</v>
      </c>
      <c r="G86" s="15"/>
      <c r="H86" s="155" t="e">
        <f t="shared" si="2"/>
        <v>#DIV/0!</v>
      </c>
    </row>
    <row r="87" spans="1:8" ht="51.75" customHeight="1" hidden="1">
      <c r="A87" s="28"/>
      <c r="B87" s="105"/>
      <c r="C87" s="125"/>
      <c r="D87" s="94"/>
      <c r="E87" s="16" t="e">
        <f t="shared" si="9"/>
        <v>#DIV/0!</v>
      </c>
      <c r="F87" s="51">
        <f t="shared" si="10"/>
        <v>0</v>
      </c>
      <c r="G87" s="94"/>
      <c r="H87" s="155" t="e">
        <f t="shared" si="2"/>
        <v>#DIV/0!</v>
      </c>
    </row>
    <row r="88" spans="1:8" ht="21.75" customHeight="1" hidden="1" thickBot="1">
      <c r="A88" s="28"/>
      <c r="B88" s="105"/>
      <c r="C88" s="125"/>
      <c r="D88" s="15"/>
      <c r="E88" s="16" t="e">
        <f t="shared" si="9"/>
        <v>#DIV/0!</v>
      </c>
      <c r="F88" s="51">
        <f t="shared" si="10"/>
        <v>0</v>
      </c>
      <c r="G88" s="15"/>
      <c r="H88" s="155" t="e">
        <f t="shared" si="2"/>
        <v>#DIV/0!</v>
      </c>
    </row>
    <row r="89" spans="1:8" ht="21.75" customHeight="1" hidden="1">
      <c r="A89" s="28"/>
      <c r="B89" s="115"/>
      <c r="C89" s="125"/>
      <c r="D89" s="15"/>
      <c r="E89" s="16" t="e">
        <f t="shared" si="9"/>
        <v>#DIV/0!</v>
      </c>
      <c r="F89" s="51">
        <f t="shared" si="10"/>
        <v>0</v>
      </c>
      <c r="G89" s="15"/>
      <c r="H89" s="155" t="e">
        <f t="shared" si="2"/>
        <v>#DIV/0!</v>
      </c>
    </row>
    <row r="90" spans="1:8" ht="23.25" customHeight="1" hidden="1" thickBot="1">
      <c r="A90" s="28"/>
      <c r="B90" s="104"/>
      <c r="C90" s="125"/>
      <c r="D90" s="15"/>
      <c r="E90" s="16" t="e">
        <f t="shared" si="9"/>
        <v>#DIV/0!</v>
      </c>
      <c r="F90" s="51">
        <f t="shared" si="10"/>
        <v>0</v>
      </c>
      <c r="G90" s="15"/>
      <c r="H90" s="155" t="e">
        <f t="shared" si="2"/>
        <v>#DIV/0!</v>
      </c>
    </row>
    <row r="91" spans="1:8" ht="30" customHeight="1" hidden="1">
      <c r="A91" s="42" t="s">
        <v>34</v>
      </c>
      <c r="B91" s="116" t="s">
        <v>75</v>
      </c>
      <c r="C91" s="134"/>
      <c r="D91" s="15"/>
      <c r="E91" s="16" t="e">
        <f t="shared" si="9"/>
        <v>#DIV/0!</v>
      </c>
      <c r="F91" s="51">
        <f t="shared" si="10"/>
        <v>0</v>
      </c>
      <c r="G91" s="146"/>
      <c r="H91" s="155" t="e">
        <f t="shared" si="2"/>
        <v>#DIV/0!</v>
      </c>
    </row>
    <row r="92" spans="1:8" ht="32.25" hidden="1" thickBot="1">
      <c r="A92" s="52" t="s">
        <v>123</v>
      </c>
      <c r="B92" s="117" t="s">
        <v>124</v>
      </c>
      <c r="C92" s="125"/>
      <c r="D92" s="15"/>
      <c r="E92" s="16" t="e">
        <f t="shared" si="9"/>
        <v>#DIV/0!</v>
      </c>
      <c r="F92" s="51">
        <f t="shared" si="10"/>
        <v>0</v>
      </c>
      <c r="G92" s="146"/>
      <c r="H92" s="155" t="e">
        <f t="shared" si="2"/>
        <v>#DIV/0!</v>
      </c>
    </row>
    <row r="93" spans="1:8" ht="48" hidden="1" thickBot="1">
      <c r="A93" s="52" t="s">
        <v>42</v>
      </c>
      <c r="B93" s="105" t="s">
        <v>72</v>
      </c>
      <c r="C93" s="135"/>
      <c r="D93" s="15"/>
      <c r="E93" s="16" t="e">
        <f t="shared" si="9"/>
        <v>#DIV/0!</v>
      </c>
      <c r="F93" s="51">
        <f t="shared" si="10"/>
        <v>0</v>
      </c>
      <c r="G93" s="15"/>
      <c r="H93" s="155" t="e">
        <f>D93/G93*100</f>
        <v>#DIV/0!</v>
      </c>
    </row>
    <row r="94" spans="1:8" ht="33.75" customHeight="1" hidden="1">
      <c r="A94" s="180"/>
      <c r="B94" s="181"/>
      <c r="C94" s="182"/>
      <c r="D94" s="95"/>
      <c r="E94" s="96"/>
      <c r="F94" s="97"/>
      <c r="G94" s="95"/>
      <c r="H94" s="158"/>
    </row>
    <row r="95" ht="15.75">
      <c r="A95" s="300" t="s">
        <v>236</v>
      </c>
    </row>
    <row r="96" ht="15.75">
      <c r="A96" s="300" t="s">
        <v>237</v>
      </c>
    </row>
    <row r="98" ht="15.75">
      <c r="B98" s="299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2017-04-26T12:24:38Z</cp:lastPrinted>
  <dcterms:created xsi:type="dcterms:W3CDTF">2001-02-06T11:29:08Z</dcterms:created>
  <dcterms:modified xsi:type="dcterms:W3CDTF">2017-04-26T12:24:59Z</dcterms:modified>
  <cp:category/>
  <cp:version/>
  <cp:contentType/>
  <cp:contentStatus/>
</cp:coreProperties>
</file>