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890" activeTab="0"/>
  </bookViews>
  <sheets>
    <sheet name="Лист1" sheetId="1" r:id="rId1"/>
  </sheets>
  <definedNames>
    <definedName name="_xlnm.Print_Titles" localSheetId="0">'Лист1'!$A:$B,'Лист1'!$5:$6</definedName>
  </definedNames>
  <calcPr fullCalcOnLoad="1"/>
</workbook>
</file>

<file path=xl/sharedStrings.xml><?xml version="1.0" encoding="utf-8"?>
<sst xmlns="http://schemas.openxmlformats.org/spreadsheetml/2006/main" count="121" uniqueCount="116">
  <si>
    <t>ККД</t>
  </si>
  <si>
    <t>Доходи</t>
  </si>
  <si>
    <t>+/-</t>
  </si>
  <si>
    <t>% викон.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</si>
  <si>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</si>
  <si>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</si>
  <si>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найманих працівників</t>
  </si>
  <si>
    <t>Податок на доходи фізичних осіб - суб`єктів підприємницької діяльності і незалежної професійної діяльності</t>
  </si>
  <si>
    <t>Фіксований податок на доходи фізичних осіб від зайняття підприємницькою діяльністю, нарахований до 1 січня 2011 року</t>
  </si>
  <si>
    <t>Податок на прибуток підприємств та фінансових установ комунальної власності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</si>
  <si>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</si>
  <si>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</si>
  <si>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</si>
  <si>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</si>
  <si>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</si>
  <si>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</si>
  <si>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</si>
  <si>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</si>
  <si>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>Збір за провадження торговельної діяльності із придбанням короткотермінового торгового патенту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</si>
  <si>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</si>
  <si>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</si>
  <si>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</si>
  <si>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</si>
  <si>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>Неподаткові надходження</t>
  </si>
  <si>
    <t>Інші надходження</t>
  </si>
  <si>
    <t>Адміністративні штрафи та інші санкції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</si>
  <si>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</si>
  <si>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</si>
  <si>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</si>
  <si>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</si>
  <si>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</si>
  <si>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Офіційні трансферти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</si>
  <si>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</si>
  <si>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</si>
  <si>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</si>
  <si>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 місцевим бюджетам на надання пільг з послуг зв`язку та інших передбачених законодавством пільг, в тому числі компенсації втрати частини доходів у зв`язку з відміною податку з власників транспортних засобів та відповідним зб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</si>
  <si>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</si>
  <si>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Інші субвенції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</si>
  <si>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</si>
  <si>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</t>
  </si>
  <si>
    <t>Всього без урахування трансфертів</t>
  </si>
  <si>
    <t>Загальний фонд</t>
  </si>
  <si>
    <t>Податки на власність</t>
  </si>
  <si>
    <t>Податок з власників транспортних засобів та інших самохідних машин і механізмів</t>
  </si>
  <si>
    <t>Єдиний податок</t>
  </si>
  <si>
    <t>Єдиний податок з юридичний осіб, нарахований до 1 січня  2011 року</t>
  </si>
  <si>
    <t>Єдиний податок з фізичних осіб, нарахований до 1 січня  2011 року</t>
  </si>
  <si>
    <t>Єдиний податок з юридичний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</si>
  <si>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</si>
  <si>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</si>
  <si>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</si>
  <si>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</si>
  <si>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</si>
  <si>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</si>
  <si>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</si>
  <si>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</si>
  <si>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Інші джерела власних надходжень бюджетних установ</t>
  </si>
  <si>
    <t>Спеціальний фонд</t>
  </si>
  <si>
    <t>Всього спеціальний фонд</t>
  </si>
  <si>
    <t>ВСЬОГО загальний  та спеціальний фонди без трансфертів</t>
  </si>
  <si>
    <t>ВСЬОГО загальний  та спеціальний фонди з трансфертами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</si>
  <si>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</si>
  <si>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 року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</si>
  <si>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</si>
  <si>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</si>
  <si>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</si>
  <si>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Частина чистого прибутку (доходу) комунальних унітарних підприємств та їх об`єднань, що вилучається до бюджету  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</si>
  <si>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</si>
  <si>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зв`я</t>
  </si>
  <si>
    <t>Інші субвенції </t>
  </si>
  <si>
    <t>Податок на доходи фізичних осіб на дивіденди та роялті</t>
  </si>
  <si>
    <t>Субвенція на проведення видатків місцевих бюджетів, що враховуються при визначенні обсягу міжбюджетних трансфертів</t>
  </si>
  <si>
    <t>Відсотки за користування позиками, які надавалися з місцевих бюджетів</t>
  </si>
  <si>
    <t>Плата за розміщення тимчасово вільних коштів місцевих бюджетів </t>
  </si>
  <si>
    <t>Авансові внески з податку на прибуток підприємств та фінансових установ комунальної власності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</si>
  <si>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</si>
  <si>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Цільові фонди, утворені органами місцевого самоврядування</t>
  </si>
  <si>
    <t>Реєстраційний збір за проведення державної реєстрації юр.осіб та фіз.осіб.</t>
  </si>
  <si>
    <t xml:space="preserve">Концесійні платежі щодо об`єктів комунальної власності </t>
  </si>
  <si>
    <t xml:space="preserve">Кошти від реалізації безхазяйного майна </t>
  </si>
  <si>
    <t>Кошти від відчуження майна, що  перебуває в комунальній власності</t>
  </si>
  <si>
    <t>Штрафні санкції за порушення законодавства про патентування</t>
  </si>
  <si>
    <t>Надходження від орендної плати майна, що перебуває в комунальній власності</t>
  </si>
  <si>
    <t xml:space="preserve">Грошові стягнення за шкоду, заподіяну порушенням законодавства про охорону навк. природ.середовища </t>
  </si>
  <si>
    <t>Відсотки за користування довгостроковим кредитом, що надається з м/б молодим сім`ям та одиноким молодим громадянам на будівництво (реконструкцію) та придбання житла</t>
  </si>
  <si>
    <t>Освітня субвенція з державного бюджету</t>
  </si>
  <si>
    <t>Медична субвенція з державного бюджету</t>
  </si>
  <si>
    <t xml:space="preserve">Кошти від продажу землі </t>
  </si>
  <si>
    <t>Акцизний податок з реалізації суб`єктами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</si>
  <si>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</si>
  <si>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</si>
  <si>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</si>
  <si>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</si>
  <si>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</si>
  <si>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</si>
  <si>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</si>
  <si>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</si>
  <si>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</si>
  <si>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</si>
  <si>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Плата за надання інших адміністративних послуг</t>
  </si>
  <si>
    <t>Факт виконання за І півріччя 2015 року</t>
  </si>
  <si>
    <t xml:space="preserve">Інші надходження </t>
  </si>
  <si>
    <t>Субвенція з державного бюджету місцевим бюджетам на відновлення (будівництво, капітальний ремонт, реконструкцію) інфраструктури</t>
  </si>
  <si>
    <t>Податок та збір на доходи фізичних осіб</t>
  </si>
  <si>
    <t>План на І півріччя 2016 року з урахуванням внесених змін</t>
  </si>
  <si>
    <t>Факт виконання за І півріччя 2016 року</t>
  </si>
  <si>
    <t>% виконання до І півріччя 2015 року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</si>
  <si>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</si>
  <si>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Податки та збори, не віднесені до інших категорій 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</si>
  <si>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</si>
  <si>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</si>
  <si>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Інші додаткові дотації  </t>
  </si>
  <si>
    <t>Збір за забруднення навколишнього природного середовища  </t>
  </si>
  <si>
    <t>Офіційні трансферти  </t>
  </si>
  <si>
    <t>Надходження коштів пайової участі у розвитку інфраструктури населеного пункту</t>
  </si>
  <si>
    <r>
      <t xml:space="preserve">Додаток  до рішення міської ради від </t>
    </r>
    <r>
      <rPr>
        <u val="single"/>
        <sz val="12"/>
        <rFont val="Times New Roman"/>
        <family val="1"/>
      </rPr>
      <t>"25"</t>
    </r>
    <r>
      <rPr>
        <sz val="12"/>
        <rFont val="Times New Roman"/>
        <family val="1"/>
      </rPr>
      <t xml:space="preserve">  серпня  2016 року  №590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</si>
</sst>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0.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172" fontId="2" fillId="0" borderId="10" xfId="0" applyNumberFormat="1" applyFont="1" applyFill="1" applyBorder="1" applyAlignment="1">
      <alignment horizontal="center"/>
    </xf>
    <xf numFmtId="0" fontId="46" fillId="0" borderId="0" xfId="0" applyFont="1" applyFill="1" applyAlignment="1">
      <alignment/>
    </xf>
    <xf numFmtId="172" fontId="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4" fontId="3" fillId="0" borderId="1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173" fontId="40" fillId="33" borderId="0" xfId="54" applyNumberFormat="1" applyFill="1" applyBorder="1">
      <alignment/>
      <protection/>
    </xf>
    <xf numFmtId="172" fontId="3" fillId="33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173" fontId="40" fillId="33" borderId="10" xfId="62" applyNumberFormat="1" applyFill="1" applyBorder="1">
      <alignment/>
      <protection/>
    </xf>
    <xf numFmtId="0" fontId="28" fillId="33" borderId="10" xfId="0" applyFont="1" applyFill="1" applyBorder="1" applyAlignment="1">
      <alignment/>
    </xf>
    <xf numFmtId="173" fontId="40" fillId="33" borderId="10" xfId="73" applyNumberFormat="1" applyFill="1" applyBorder="1">
      <alignment/>
      <protection/>
    </xf>
    <xf numFmtId="0" fontId="7" fillId="33" borderId="10" xfId="0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horizontal="right"/>
    </xf>
    <xf numFmtId="1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right"/>
    </xf>
    <xf numFmtId="173" fontId="40" fillId="33" borderId="10" xfId="84" applyNumberFormat="1" applyFill="1" applyBorder="1">
      <alignment/>
      <protection/>
    </xf>
    <xf numFmtId="173" fontId="40" fillId="33" borderId="10" xfId="91" applyNumberFormat="1" applyFill="1" applyBorder="1">
      <alignment/>
      <protection/>
    </xf>
    <xf numFmtId="173" fontId="40" fillId="33" borderId="10" xfId="92" applyNumberFormat="1" applyFill="1" applyBorder="1">
      <alignment/>
      <protection/>
    </xf>
    <xf numFmtId="173" fontId="40" fillId="33" borderId="10" xfId="93" applyNumberFormat="1" applyFill="1" applyBorder="1">
      <alignment/>
      <protection/>
    </xf>
    <xf numFmtId="173" fontId="40" fillId="33" borderId="10" xfId="94" applyNumberFormat="1" applyFill="1" applyBorder="1">
      <alignment/>
      <protection/>
    </xf>
    <xf numFmtId="173" fontId="40" fillId="33" borderId="10" xfId="95" applyNumberFormat="1" applyFill="1" applyBorder="1">
      <alignment/>
      <protection/>
    </xf>
    <xf numFmtId="173" fontId="40" fillId="33" borderId="10" xfId="52" applyNumberFormat="1" applyFill="1" applyBorder="1">
      <alignment/>
      <protection/>
    </xf>
    <xf numFmtId="173" fontId="40" fillId="33" borderId="10" xfId="52" applyNumberFormat="1" applyFill="1" applyBorder="1" applyAlignment="1">
      <alignment horizontal="right"/>
      <protection/>
    </xf>
    <xf numFmtId="0" fontId="40" fillId="33" borderId="10" xfId="53" applyFill="1" applyBorder="1">
      <alignment/>
      <protection/>
    </xf>
    <xf numFmtId="173" fontId="40" fillId="33" borderId="10" xfId="55" applyNumberFormat="1" applyFill="1" applyBorder="1">
      <alignment/>
      <protection/>
    </xf>
    <xf numFmtId="173" fontId="40" fillId="33" borderId="10" xfId="56" applyNumberFormat="1" applyFill="1" applyBorder="1">
      <alignment/>
      <protection/>
    </xf>
    <xf numFmtId="0" fontId="40" fillId="33" borderId="10" xfId="57" applyFill="1" applyBorder="1">
      <alignment/>
      <protection/>
    </xf>
    <xf numFmtId="173" fontId="40" fillId="33" borderId="10" xfId="58" applyNumberFormat="1" applyFill="1" applyBorder="1">
      <alignment/>
      <protection/>
    </xf>
    <xf numFmtId="173" fontId="40" fillId="33" borderId="10" xfId="59" applyNumberFormat="1" applyFill="1" applyBorder="1">
      <alignment/>
      <protection/>
    </xf>
    <xf numFmtId="0" fontId="40" fillId="33" borderId="10" xfId="60" applyFill="1" applyBorder="1">
      <alignment/>
      <protection/>
    </xf>
    <xf numFmtId="173" fontId="40" fillId="33" borderId="10" xfId="61" applyNumberFormat="1" applyFill="1" applyBorder="1">
      <alignment/>
      <protection/>
    </xf>
    <xf numFmtId="173" fontId="40" fillId="33" borderId="10" xfId="63" applyNumberFormat="1" applyFill="1" applyBorder="1">
      <alignment/>
      <protection/>
    </xf>
    <xf numFmtId="173" fontId="40" fillId="33" borderId="10" xfId="64" applyNumberFormat="1" applyFill="1" applyBorder="1">
      <alignment/>
      <protection/>
    </xf>
    <xf numFmtId="173" fontId="40" fillId="33" borderId="10" xfId="65" applyNumberFormat="1" applyFill="1" applyBorder="1">
      <alignment/>
      <protection/>
    </xf>
    <xf numFmtId="173" fontId="40" fillId="33" borderId="10" xfId="66" applyNumberFormat="1" applyFill="1" applyBorder="1">
      <alignment/>
      <protection/>
    </xf>
    <xf numFmtId="1" fontId="3" fillId="33" borderId="10" xfId="0" applyNumberFormat="1" applyFont="1" applyFill="1" applyBorder="1" applyAlignment="1">
      <alignment horizontal="center"/>
    </xf>
    <xf numFmtId="0" fontId="47" fillId="33" borderId="10" xfId="67" applyFont="1" applyFill="1" applyBorder="1">
      <alignment/>
      <protection/>
    </xf>
    <xf numFmtId="173" fontId="40" fillId="33" borderId="10" xfId="68" applyNumberFormat="1" applyFill="1" applyBorder="1">
      <alignment/>
      <protection/>
    </xf>
    <xf numFmtId="173" fontId="40" fillId="33" borderId="10" xfId="69" applyNumberFormat="1" applyFill="1" applyBorder="1">
      <alignment/>
      <protection/>
    </xf>
    <xf numFmtId="173" fontId="40" fillId="33" borderId="10" xfId="70" applyNumberFormat="1" applyFill="1" applyBorder="1">
      <alignment/>
      <protection/>
    </xf>
    <xf numFmtId="173" fontId="40" fillId="33" borderId="10" xfId="71" applyNumberFormat="1" applyFill="1" applyBorder="1">
      <alignment/>
      <protection/>
    </xf>
    <xf numFmtId="173" fontId="40" fillId="33" borderId="10" xfId="72" applyNumberFormat="1" applyFill="1" applyBorder="1">
      <alignment/>
      <protection/>
    </xf>
    <xf numFmtId="173" fontId="40" fillId="33" borderId="10" xfId="74" applyNumberFormat="1" applyFill="1" applyBorder="1">
      <alignment/>
      <protection/>
    </xf>
    <xf numFmtId="173" fontId="40" fillId="33" borderId="10" xfId="75" applyNumberFormat="1" applyFill="1" applyBorder="1">
      <alignment/>
      <protection/>
    </xf>
    <xf numFmtId="173" fontId="40" fillId="33" borderId="10" xfId="76" applyNumberFormat="1" applyFill="1" applyBorder="1">
      <alignment/>
      <protection/>
    </xf>
    <xf numFmtId="173" fontId="40" fillId="33" borderId="10" xfId="77" applyNumberFormat="1" applyFill="1" applyBorder="1">
      <alignment/>
      <protection/>
    </xf>
    <xf numFmtId="174" fontId="3" fillId="33" borderId="10" xfId="0" applyNumberFormat="1" applyFont="1" applyFill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/>
    </xf>
    <xf numFmtId="174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173" fontId="40" fillId="33" borderId="10" xfId="78" applyNumberFormat="1" applyFill="1" applyBorder="1">
      <alignment/>
      <protection/>
    </xf>
    <xf numFmtId="174" fontId="9" fillId="33" borderId="10" xfId="0" applyNumberFormat="1" applyFont="1" applyFill="1" applyBorder="1" applyAlignment="1">
      <alignment horizontal="center"/>
    </xf>
    <xf numFmtId="173" fontId="40" fillId="33" borderId="10" xfId="81" applyNumberFormat="1" applyFill="1" applyBorder="1">
      <alignment/>
      <protection/>
    </xf>
    <xf numFmtId="173" fontId="40" fillId="33" borderId="10" xfId="87" applyNumberFormat="1" applyFill="1" applyBorder="1">
      <alignment/>
      <protection/>
    </xf>
    <xf numFmtId="173" fontId="40" fillId="33" borderId="10" xfId="88" applyNumberFormat="1" applyFill="1" applyBorder="1">
      <alignment/>
      <protection/>
    </xf>
    <xf numFmtId="0" fontId="40" fillId="33" borderId="10" xfId="89" applyFill="1" applyBorder="1">
      <alignment/>
      <protection/>
    </xf>
    <xf numFmtId="173" fontId="40" fillId="33" borderId="10" xfId="90" applyNumberFormat="1" applyFill="1" applyBorder="1">
      <alignment/>
      <protection/>
    </xf>
    <xf numFmtId="173" fontId="40" fillId="33" borderId="10" xfId="86" applyNumberFormat="1" applyFill="1" applyBorder="1">
      <alignment/>
      <protection/>
    </xf>
    <xf numFmtId="173" fontId="40" fillId="33" borderId="10" xfId="85" applyNumberFormat="1" applyFill="1" applyBorder="1">
      <alignment/>
      <protection/>
    </xf>
    <xf numFmtId="174" fontId="2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173" fontId="40" fillId="33" borderId="10" xfId="82" applyNumberFormat="1" applyFill="1" applyBorder="1">
      <alignment/>
      <protection/>
    </xf>
    <xf numFmtId="0" fontId="2" fillId="0" borderId="0" xfId="0" applyFont="1" applyFill="1" applyAlignment="1">
      <alignment horizontal="left" wrapText="1"/>
    </xf>
    <xf numFmtId="172" fontId="6" fillId="0" borderId="13" xfId="0" applyNumberFormat="1" applyFont="1" applyFill="1" applyBorder="1" applyAlignment="1">
      <alignment horizontal="center" vertical="center" wrapText="1"/>
    </xf>
    <xf numFmtId="172" fontId="6" fillId="0" borderId="14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45" xfId="90"/>
    <cellStyle name="Обычный 5" xfId="91"/>
    <cellStyle name="Обычный 6" xfId="92"/>
    <cellStyle name="Обычный 7" xfId="93"/>
    <cellStyle name="Обычный 8" xfId="94"/>
    <cellStyle name="Обычный 9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11.28125" style="1" customWidth="1"/>
    <col min="2" max="2" width="40.8515625" style="4" customWidth="1"/>
    <col min="3" max="3" width="11.57421875" style="2" customWidth="1"/>
    <col min="4" max="4" width="10.421875" style="2" customWidth="1"/>
    <col min="5" max="5" width="8.7109375" style="2" customWidth="1"/>
    <col min="6" max="6" width="9.7109375" style="2" customWidth="1"/>
    <col min="7" max="7" width="10.8515625" style="8" customWidth="1"/>
    <col min="8" max="8" width="9.421875" style="8" customWidth="1"/>
    <col min="9" max="10" width="17.00390625" style="1" customWidth="1"/>
    <col min="11" max="16384" width="9.140625" style="1" customWidth="1"/>
  </cols>
  <sheetData>
    <row r="1" spans="1:8" ht="50.25" customHeight="1">
      <c r="A1" s="13"/>
      <c r="B1" s="14"/>
      <c r="C1" s="8"/>
      <c r="E1" s="14"/>
      <c r="F1" s="85" t="s">
        <v>115</v>
      </c>
      <c r="G1" s="85"/>
      <c r="H1" s="85"/>
    </row>
    <row r="2" spans="1:9" ht="15" customHeight="1" hidden="1">
      <c r="A2" s="15"/>
      <c r="B2" s="16"/>
      <c r="C2" s="9"/>
      <c r="D2" s="9"/>
      <c r="E2" s="9"/>
      <c r="F2" s="9"/>
      <c r="G2" s="9"/>
      <c r="H2" s="9"/>
      <c r="I2" s="3"/>
    </row>
    <row r="3" spans="1:9" ht="15" customHeight="1" hidden="1">
      <c r="A3" s="17"/>
      <c r="B3" s="17"/>
      <c r="C3" s="15"/>
      <c r="D3" s="9"/>
      <c r="E3" s="9"/>
      <c r="F3" s="9"/>
      <c r="G3" s="9"/>
      <c r="H3" s="9"/>
      <c r="I3" s="5"/>
    </row>
    <row r="4" spans="1:6" ht="15.75">
      <c r="A4" s="13"/>
      <c r="B4" s="14"/>
      <c r="C4" s="8"/>
      <c r="D4" s="8"/>
      <c r="E4" s="8"/>
      <c r="F4" s="8"/>
    </row>
    <row r="5" spans="1:8" ht="15" customHeight="1">
      <c r="A5" s="94" t="s">
        <v>0</v>
      </c>
      <c r="B5" s="96" t="s">
        <v>1</v>
      </c>
      <c r="C5" s="99" t="s">
        <v>104</v>
      </c>
      <c r="D5" s="86" t="s">
        <v>105</v>
      </c>
      <c r="E5" s="98" t="s">
        <v>3</v>
      </c>
      <c r="F5" s="98" t="s">
        <v>2</v>
      </c>
      <c r="G5" s="86" t="s">
        <v>100</v>
      </c>
      <c r="H5" s="88" t="s">
        <v>106</v>
      </c>
    </row>
    <row r="6" spans="1:8" ht="93" customHeight="1">
      <c r="A6" s="95"/>
      <c r="B6" s="97"/>
      <c r="C6" s="100"/>
      <c r="D6" s="87"/>
      <c r="E6" s="98"/>
      <c r="F6" s="98"/>
      <c r="G6" s="87"/>
      <c r="H6" s="88"/>
    </row>
    <row r="7" spans="1:8" ht="21" customHeight="1">
      <c r="A7" s="93" t="s">
        <v>41</v>
      </c>
      <c r="B7" s="93"/>
      <c r="C7" s="93"/>
      <c r="D7" s="93"/>
      <c r="E7" s="93"/>
      <c r="F7" s="93"/>
      <c r="G7" s="23"/>
      <c r="H7" s="24"/>
    </row>
    <row r="8" spans="1:12" ht="15.75">
      <c r="A8" s="25">
        <v>10000000</v>
      </c>
      <c r="B8" s="26" t="s">
        <v>4</v>
      </c>
      <c r="C8" s="23">
        <f>SUM(C10:C49)</f>
        <v>143967.78999999998</v>
      </c>
      <c r="D8" s="23">
        <f>SUM(D10:D49)</f>
        <v>203640.62297</v>
      </c>
      <c r="E8" s="23">
        <f>D8/C8*100</f>
        <v>141.44873861715877</v>
      </c>
      <c r="F8" s="23">
        <f>D8-C8</f>
        <v>59672.83297000002</v>
      </c>
      <c r="G8" s="23">
        <f>SUM(G10:G49)</f>
        <v>127950.80000000002</v>
      </c>
      <c r="H8" s="23">
        <f>D8/G8*100</f>
        <v>159.15541205682183</v>
      </c>
      <c r="I8" s="22"/>
      <c r="J8" s="22"/>
      <c r="K8" s="22"/>
      <c r="L8" s="22"/>
    </row>
    <row r="9" spans="1:12" ht="46.5" customHeight="1" hidden="1">
      <c r="A9" s="27">
        <v>11000000</v>
      </c>
      <c r="B9" s="28" t="s">
        <v>5</v>
      </c>
      <c r="C9" s="24"/>
      <c r="D9" s="24"/>
      <c r="E9" s="24" t="e">
        <f aca="true" t="shared" si="0" ref="E9:E82">D9/C9*100</f>
        <v>#DIV/0!</v>
      </c>
      <c r="F9" s="24">
        <f aca="true" t="shared" si="1" ref="F9:F83">D9-C9</f>
        <v>0</v>
      </c>
      <c r="G9" s="24">
        <v>135331.6</v>
      </c>
      <c r="H9" s="24">
        <f>D9/G9*100</f>
        <v>0</v>
      </c>
      <c r="I9" s="21"/>
      <c r="J9" s="21"/>
      <c r="K9" s="21"/>
      <c r="L9" s="21"/>
    </row>
    <row r="10" spans="1:12" ht="15.75">
      <c r="A10" s="27">
        <v>11010000</v>
      </c>
      <c r="B10" s="28" t="s">
        <v>103</v>
      </c>
      <c r="C10" s="29">
        <v>92182.65</v>
      </c>
      <c r="D10" s="29">
        <v>139787.84243000002</v>
      </c>
      <c r="E10" s="24">
        <f t="shared" si="0"/>
        <v>151.64224767892878</v>
      </c>
      <c r="F10" s="24">
        <f t="shared" si="1"/>
        <v>47605.192430000025</v>
      </c>
      <c r="G10" s="24">
        <v>78480.5</v>
      </c>
      <c r="H10" s="24">
        <f>D10/G10*100</f>
        <v>178.1179304795459</v>
      </c>
      <c r="I10" s="21"/>
      <c r="J10" s="21"/>
      <c r="K10" s="21"/>
      <c r="L10" s="21"/>
    </row>
    <row r="11" spans="1:8" ht="30.75" customHeight="1" hidden="1">
      <c r="A11" s="27">
        <v>11010100</v>
      </c>
      <c r="B11" s="28" t="s">
        <v>6</v>
      </c>
      <c r="C11" s="24"/>
      <c r="D11" s="24"/>
      <c r="E11" s="24" t="e">
        <f t="shared" si="0"/>
        <v>#DIV/0!</v>
      </c>
      <c r="F11" s="24">
        <f t="shared" si="1"/>
        <v>0</v>
      </c>
      <c r="G11" s="24"/>
      <c r="H11" s="24" t="e">
        <f aca="true" t="shared" si="2" ref="H11:H49">D11/G11*100</f>
        <v>#DIV/0!</v>
      </c>
    </row>
    <row r="12" spans="1:8" ht="46.5" customHeight="1" hidden="1">
      <c r="A12" s="27">
        <v>11010200</v>
      </c>
      <c r="B12" s="28" t="s">
        <v>7</v>
      </c>
      <c r="C12" s="24"/>
      <c r="D12" s="24"/>
      <c r="E12" s="24" t="e">
        <f t="shared" si="0"/>
        <v>#DIV/0!</v>
      </c>
      <c r="F12" s="24">
        <f t="shared" si="1"/>
        <v>0</v>
      </c>
      <c r="G12" s="24"/>
      <c r="H12" s="24" t="e">
        <f t="shared" si="2"/>
        <v>#DIV/0!</v>
      </c>
    </row>
    <row r="13" spans="1:8" ht="15" customHeight="1" hidden="1">
      <c r="A13" s="30">
        <v>11010300</v>
      </c>
      <c r="B13" s="30" t="s">
        <v>70</v>
      </c>
      <c r="C13" s="24"/>
      <c r="D13" s="24"/>
      <c r="E13" s="24" t="e">
        <f t="shared" si="0"/>
        <v>#DIV/0!</v>
      </c>
      <c r="F13" s="24"/>
      <c r="G13" s="24"/>
      <c r="H13" s="24" t="e">
        <f t="shared" si="2"/>
        <v>#DIV/0!</v>
      </c>
    </row>
    <row r="14" spans="1:8" ht="62.25" customHeight="1" hidden="1">
      <c r="A14" s="27">
        <v>11010400</v>
      </c>
      <c r="B14" s="28" t="s">
        <v>8</v>
      </c>
      <c r="C14" s="24"/>
      <c r="D14" s="24"/>
      <c r="E14" s="24" t="e">
        <f t="shared" si="0"/>
        <v>#DIV/0!</v>
      </c>
      <c r="F14" s="24">
        <f t="shared" si="1"/>
        <v>0</v>
      </c>
      <c r="G14" s="24"/>
      <c r="H14" s="24" t="e">
        <f t="shared" si="2"/>
        <v>#DIV/0!</v>
      </c>
    </row>
    <row r="15" spans="1:8" ht="46.5" customHeight="1" hidden="1">
      <c r="A15" s="27">
        <v>11010500</v>
      </c>
      <c r="B15" s="28" t="s">
        <v>61</v>
      </c>
      <c r="C15" s="24"/>
      <c r="D15" s="24"/>
      <c r="E15" s="24" t="e">
        <f t="shared" si="0"/>
        <v>#DIV/0!</v>
      </c>
      <c r="F15" s="24">
        <f t="shared" si="1"/>
        <v>0</v>
      </c>
      <c r="G15" s="24"/>
      <c r="H15" s="24" t="e">
        <f t="shared" si="2"/>
        <v>#DIV/0!</v>
      </c>
    </row>
    <row r="16" spans="1:8" ht="62.25" customHeight="1" hidden="1">
      <c r="A16" s="27">
        <v>11010600</v>
      </c>
      <c r="B16" s="28" t="s">
        <v>62</v>
      </c>
      <c r="C16" s="24"/>
      <c r="D16" s="24"/>
      <c r="E16" s="24" t="e">
        <f t="shared" si="0"/>
        <v>#DIV/0!</v>
      </c>
      <c r="F16" s="24">
        <f t="shared" si="1"/>
        <v>0</v>
      </c>
      <c r="G16" s="24"/>
      <c r="H16" s="24" t="e">
        <f t="shared" si="2"/>
        <v>#DIV/0!</v>
      </c>
    </row>
    <row r="17" spans="1:8" ht="47.25">
      <c r="A17" s="27">
        <v>11020200</v>
      </c>
      <c r="B17" s="28" t="s">
        <v>9</v>
      </c>
      <c r="C17" s="31">
        <v>1321</v>
      </c>
      <c r="D17" s="31">
        <v>308.0133</v>
      </c>
      <c r="E17" s="24">
        <f t="shared" si="0"/>
        <v>23.31667676003028</v>
      </c>
      <c r="F17" s="24">
        <f t="shared" si="1"/>
        <v>-1012.9866999999999</v>
      </c>
      <c r="G17" s="24">
        <v>2991.3</v>
      </c>
      <c r="H17" s="24">
        <f t="shared" si="2"/>
        <v>10.29697121652793</v>
      </c>
    </row>
    <row r="18" spans="1:8" ht="45">
      <c r="A18" s="27">
        <v>11023200</v>
      </c>
      <c r="B18" s="32" t="s">
        <v>74</v>
      </c>
      <c r="C18" s="24">
        <v>0</v>
      </c>
      <c r="D18" s="33">
        <v>0</v>
      </c>
      <c r="E18" s="68" t="e">
        <f t="shared" si="0"/>
        <v>#DIV/0!</v>
      </c>
      <c r="F18" s="24">
        <f t="shared" si="1"/>
        <v>0</v>
      </c>
      <c r="G18" s="24">
        <v>1049</v>
      </c>
      <c r="H18" s="24">
        <f t="shared" si="2"/>
        <v>0</v>
      </c>
    </row>
    <row r="19" spans="1:8" ht="103.5" customHeight="1">
      <c r="A19" s="27">
        <v>13010200</v>
      </c>
      <c r="B19" s="28" t="s">
        <v>107</v>
      </c>
      <c r="C19" s="34">
        <v>0</v>
      </c>
      <c r="D19" s="35">
        <v>0.13</v>
      </c>
      <c r="E19" s="68" t="e">
        <f t="shared" si="0"/>
        <v>#DIV/0!</v>
      </c>
      <c r="F19" s="34">
        <f t="shared" si="1"/>
        <v>0.13</v>
      </c>
      <c r="G19" s="34">
        <v>0</v>
      </c>
      <c r="H19" s="68" t="e">
        <f t="shared" si="2"/>
        <v>#DIV/0!</v>
      </c>
    </row>
    <row r="20" spans="1:8" ht="44.25" customHeight="1">
      <c r="A20" s="27">
        <v>14040000</v>
      </c>
      <c r="B20" s="32" t="s">
        <v>88</v>
      </c>
      <c r="C20" s="36">
        <v>23000</v>
      </c>
      <c r="D20" s="36">
        <v>20905.47452</v>
      </c>
      <c r="E20" s="24">
        <f t="shared" si="0"/>
        <v>90.89336747826087</v>
      </c>
      <c r="F20" s="24">
        <f>D20-C20</f>
        <v>-2094.5254800000002</v>
      </c>
      <c r="G20" s="24">
        <v>19476</v>
      </c>
      <c r="H20" s="24">
        <f t="shared" si="2"/>
        <v>107.3396720065722</v>
      </c>
    </row>
    <row r="21" spans="1:8" ht="60.75" customHeight="1">
      <c r="A21" s="27">
        <v>18010100</v>
      </c>
      <c r="B21" s="32" t="s">
        <v>89</v>
      </c>
      <c r="C21" s="37">
        <v>185.2</v>
      </c>
      <c r="D21" s="37">
        <v>240.78365</v>
      </c>
      <c r="E21" s="24">
        <f t="shared" si="0"/>
        <v>130.01276997840174</v>
      </c>
      <c r="F21" s="24">
        <f t="shared" si="1"/>
        <v>55.583650000000006</v>
      </c>
      <c r="G21" s="24">
        <v>152.5</v>
      </c>
      <c r="H21" s="24">
        <f t="shared" si="2"/>
        <v>157.89091803278689</v>
      </c>
    </row>
    <row r="22" spans="1:8" ht="65.25" customHeight="1">
      <c r="A22" s="27">
        <v>18010200</v>
      </c>
      <c r="B22" s="32" t="s">
        <v>90</v>
      </c>
      <c r="C22" s="37">
        <v>0</v>
      </c>
      <c r="D22" s="37">
        <v>39.36491</v>
      </c>
      <c r="E22" s="68" t="e">
        <f t="shared" si="0"/>
        <v>#DIV/0!</v>
      </c>
      <c r="F22" s="24">
        <f t="shared" si="1"/>
        <v>39.36491</v>
      </c>
      <c r="G22" s="24">
        <v>10.4</v>
      </c>
      <c r="H22" s="24">
        <f t="shared" si="2"/>
        <v>378.50875</v>
      </c>
    </row>
    <row r="23" spans="1:8" ht="66" customHeight="1">
      <c r="A23" s="27">
        <v>18010300</v>
      </c>
      <c r="B23" s="32" t="s">
        <v>91</v>
      </c>
      <c r="C23" s="37">
        <v>0</v>
      </c>
      <c r="D23" s="37">
        <v>-0.25866</v>
      </c>
      <c r="E23" s="68" t="e">
        <f t="shared" si="0"/>
        <v>#DIV/0!</v>
      </c>
      <c r="F23" s="24">
        <f>D23-C23</f>
        <v>-0.25866</v>
      </c>
      <c r="G23" s="24">
        <v>0.8</v>
      </c>
      <c r="H23" s="24">
        <f t="shared" si="2"/>
        <v>-32.332499999999996</v>
      </c>
    </row>
    <row r="24" spans="1:8" ht="65.25" customHeight="1">
      <c r="A24" s="27">
        <v>18010400</v>
      </c>
      <c r="B24" s="32" t="s">
        <v>92</v>
      </c>
      <c r="C24" s="37">
        <v>1750</v>
      </c>
      <c r="D24" s="37">
        <v>2623.23293</v>
      </c>
      <c r="E24" s="24">
        <f t="shared" si="0"/>
        <v>149.89902457142858</v>
      </c>
      <c r="F24" s="24">
        <v>111.90472167968748</v>
      </c>
      <c r="G24" s="24">
        <v>921.3</v>
      </c>
      <c r="H24" s="24">
        <f t="shared" si="2"/>
        <v>284.7316758927603</v>
      </c>
    </row>
    <row r="25" spans="1:8" ht="15" customHeight="1">
      <c r="A25" s="27">
        <v>18010500</v>
      </c>
      <c r="B25" s="27" t="s">
        <v>93</v>
      </c>
      <c r="C25" s="38">
        <v>4500</v>
      </c>
      <c r="D25" s="38">
        <v>12894.09092</v>
      </c>
      <c r="E25" s="24">
        <f t="shared" si="0"/>
        <v>286.53535377777774</v>
      </c>
      <c r="F25" s="24">
        <f t="shared" si="1"/>
        <v>8394.09092</v>
      </c>
      <c r="G25" s="24">
        <v>3970.1</v>
      </c>
      <c r="H25" s="24">
        <f t="shared" si="2"/>
        <v>324.78000352635956</v>
      </c>
    </row>
    <row r="26" spans="1:8" ht="15" customHeight="1">
      <c r="A26" s="27">
        <v>18010600</v>
      </c>
      <c r="B26" s="27" t="s">
        <v>94</v>
      </c>
      <c r="C26" s="38">
        <v>7000</v>
      </c>
      <c r="D26" s="38">
        <v>11015.007539999999</v>
      </c>
      <c r="E26" s="24">
        <f t="shared" si="0"/>
        <v>157.35725057142855</v>
      </c>
      <c r="F26" s="24">
        <f t="shared" si="1"/>
        <v>4015.0075399999987</v>
      </c>
      <c r="G26" s="24">
        <v>9751.6</v>
      </c>
      <c r="H26" s="24">
        <f t="shared" si="2"/>
        <v>112.95589995487919</v>
      </c>
    </row>
    <row r="27" spans="1:8" ht="15" customHeight="1">
      <c r="A27" s="27">
        <v>18010700</v>
      </c>
      <c r="B27" s="28" t="s">
        <v>95</v>
      </c>
      <c r="C27" s="38">
        <v>253</v>
      </c>
      <c r="D27" s="38">
        <v>229.63188</v>
      </c>
      <c r="E27" s="24">
        <f t="shared" si="0"/>
        <v>90.76358893280633</v>
      </c>
      <c r="F27" s="24">
        <f t="shared" si="1"/>
        <v>-23.368120000000005</v>
      </c>
      <c r="G27" s="24">
        <v>209.3</v>
      </c>
      <c r="H27" s="24">
        <f t="shared" si="2"/>
        <v>109.71422838031532</v>
      </c>
    </row>
    <row r="28" spans="1:8" ht="15" customHeight="1">
      <c r="A28" s="27">
        <v>18010900</v>
      </c>
      <c r="B28" s="28" t="s">
        <v>96</v>
      </c>
      <c r="C28" s="38">
        <v>2175</v>
      </c>
      <c r="D28" s="38">
        <v>2216.05139</v>
      </c>
      <c r="E28" s="24">
        <f t="shared" si="0"/>
        <v>101.88742022988507</v>
      </c>
      <c r="F28" s="24">
        <f t="shared" si="1"/>
        <v>41.05139000000008</v>
      </c>
      <c r="G28" s="24">
        <v>2056.3</v>
      </c>
      <c r="H28" s="24">
        <f t="shared" si="2"/>
        <v>107.76887565044011</v>
      </c>
    </row>
    <row r="29" spans="1:8" ht="15" customHeight="1">
      <c r="A29" s="27">
        <v>18011000</v>
      </c>
      <c r="B29" s="28" t="s">
        <v>97</v>
      </c>
      <c r="C29" s="39">
        <v>120</v>
      </c>
      <c r="D29" s="39">
        <v>0</v>
      </c>
      <c r="E29" s="24">
        <f t="shared" si="0"/>
        <v>0</v>
      </c>
      <c r="F29" s="24">
        <f t="shared" si="1"/>
        <v>-120</v>
      </c>
      <c r="G29" s="34">
        <v>0</v>
      </c>
      <c r="H29" s="68" t="e">
        <f t="shared" si="2"/>
        <v>#DIV/0!</v>
      </c>
    </row>
    <row r="30" spans="1:8" ht="15" customHeight="1">
      <c r="A30" s="27">
        <v>18011100</v>
      </c>
      <c r="B30" s="28" t="s">
        <v>98</v>
      </c>
      <c r="C30" s="39">
        <v>166.6</v>
      </c>
      <c r="D30" s="39">
        <v>108.33333</v>
      </c>
      <c r="E30" s="24">
        <f t="shared" si="0"/>
        <v>65.02600840336135</v>
      </c>
      <c r="F30" s="24">
        <f t="shared" si="1"/>
        <v>-58.26666999999999</v>
      </c>
      <c r="G30" s="24">
        <v>114.6</v>
      </c>
      <c r="H30" s="24">
        <f t="shared" si="2"/>
        <v>94.53170157068064</v>
      </c>
    </row>
    <row r="31" spans="1:8" ht="15.75">
      <c r="A31" s="27">
        <v>18030000</v>
      </c>
      <c r="B31" s="28" t="s">
        <v>63</v>
      </c>
      <c r="C31" s="40">
        <v>15.5</v>
      </c>
      <c r="D31" s="40">
        <v>28.39473</v>
      </c>
      <c r="E31" s="24">
        <f t="shared" si="0"/>
        <v>183.1918064516129</v>
      </c>
      <c r="F31" s="24">
        <f>D31-C31</f>
        <v>12.89473</v>
      </c>
      <c r="G31" s="24">
        <v>17.3</v>
      </c>
      <c r="H31" s="24">
        <f t="shared" si="2"/>
        <v>164.13138728323696</v>
      </c>
    </row>
    <row r="32" spans="1:8" ht="30.75" customHeight="1" hidden="1">
      <c r="A32" s="27">
        <v>18030100</v>
      </c>
      <c r="B32" s="28" t="s">
        <v>64</v>
      </c>
      <c r="C32" s="24"/>
      <c r="D32" s="24"/>
      <c r="E32" s="24" t="e">
        <f t="shared" si="0"/>
        <v>#DIV/0!</v>
      </c>
      <c r="F32" s="24">
        <f t="shared" si="1"/>
        <v>0</v>
      </c>
      <c r="G32" s="24"/>
      <c r="H32" s="24" t="e">
        <f t="shared" si="2"/>
        <v>#DIV/0!</v>
      </c>
    </row>
    <row r="33" spans="1:8" ht="30.75" customHeight="1" hidden="1">
      <c r="A33" s="27">
        <v>18030200</v>
      </c>
      <c r="B33" s="28" t="s">
        <v>65</v>
      </c>
      <c r="C33" s="24"/>
      <c r="D33" s="24"/>
      <c r="E33" s="24" t="e">
        <f t="shared" si="0"/>
        <v>#DIV/0!</v>
      </c>
      <c r="F33" s="24">
        <f t="shared" si="1"/>
        <v>0</v>
      </c>
      <c r="G33" s="24"/>
      <c r="H33" s="24" t="e">
        <f t="shared" si="2"/>
        <v>#DIV/0!</v>
      </c>
    </row>
    <row r="34" spans="1:8" ht="31.5">
      <c r="A34" s="27">
        <v>18040000</v>
      </c>
      <c r="B34" s="28" t="s">
        <v>10</v>
      </c>
      <c r="C34" s="41">
        <v>0</v>
      </c>
      <c r="D34" s="41">
        <v>-16.411510000000003</v>
      </c>
      <c r="E34" s="68" t="e">
        <f t="shared" si="0"/>
        <v>#DIV/0!</v>
      </c>
      <c r="F34" s="24">
        <f t="shared" si="1"/>
        <v>-16.411510000000003</v>
      </c>
      <c r="G34" s="24">
        <v>-0.8</v>
      </c>
      <c r="H34" s="24">
        <f t="shared" si="2"/>
        <v>2051.4387500000003</v>
      </c>
    </row>
    <row r="35" spans="1:8" ht="46.5" customHeight="1" hidden="1">
      <c r="A35" s="27">
        <v>18040100</v>
      </c>
      <c r="B35" s="28" t="s">
        <v>11</v>
      </c>
      <c r="C35" s="24"/>
      <c r="D35" s="24"/>
      <c r="E35" s="24" t="e">
        <f t="shared" si="0"/>
        <v>#DIV/0!</v>
      </c>
      <c r="F35" s="24">
        <f t="shared" si="1"/>
        <v>0</v>
      </c>
      <c r="G35" s="24"/>
      <c r="H35" s="24" t="e">
        <f t="shared" si="2"/>
        <v>#DIV/0!</v>
      </c>
    </row>
    <row r="36" spans="1:8" ht="46.5" customHeight="1" hidden="1">
      <c r="A36" s="27">
        <v>18040200</v>
      </c>
      <c r="B36" s="28" t="s">
        <v>12</v>
      </c>
      <c r="C36" s="24"/>
      <c r="D36" s="24"/>
      <c r="E36" s="24" t="e">
        <f t="shared" si="0"/>
        <v>#DIV/0!</v>
      </c>
      <c r="F36" s="24">
        <f t="shared" si="1"/>
        <v>0</v>
      </c>
      <c r="G36" s="24"/>
      <c r="H36" s="24" t="e">
        <f t="shared" si="2"/>
        <v>#DIV/0!</v>
      </c>
    </row>
    <row r="37" spans="1:8" ht="46.5" customHeight="1" hidden="1">
      <c r="A37" s="27">
        <v>18040500</v>
      </c>
      <c r="B37" s="28" t="s">
        <v>13</v>
      </c>
      <c r="C37" s="24"/>
      <c r="D37" s="24"/>
      <c r="E37" s="24" t="e">
        <f t="shared" si="0"/>
        <v>#DIV/0!</v>
      </c>
      <c r="F37" s="24">
        <f t="shared" si="1"/>
        <v>0</v>
      </c>
      <c r="G37" s="24"/>
      <c r="H37" s="24" t="e">
        <f t="shared" si="2"/>
        <v>#DIV/0!</v>
      </c>
    </row>
    <row r="38" spans="1:8" ht="46.5" customHeight="1" hidden="1">
      <c r="A38" s="27">
        <v>18040600</v>
      </c>
      <c r="B38" s="28" t="s">
        <v>14</v>
      </c>
      <c r="C38" s="24"/>
      <c r="D38" s="24"/>
      <c r="E38" s="24" t="e">
        <f t="shared" si="0"/>
        <v>#DIV/0!</v>
      </c>
      <c r="F38" s="24">
        <f t="shared" si="1"/>
        <v>0</v>
      </c>
      <c r="G38" s="24"/>
      <c r="H38" s="24" t="e">
        <f t="shared" si="2"/>
        <v>#DIV/0!</v>
      </c>
    </row>
    <row r="39" spans="1:8" ht="46.5" customHeight="1" hidden="1">
      <c r="A39" s="27">
        <v>18040700</v>
      </c>
      <c r="B39" s="28" t="s">
        <v>15</v>
      </c>
      <c r="C39" s="24"/>
      <c r="D39" s="24"/>
      <c r="E39" s="24" t="e">
        <f t="shared" si="0"/>
        <v>#DIV/0!</v>
      </c>
      <c r="F39" s="24">
        <f t="shared" si="1"/>
        <v>0</v>
      </c>
      <c r="G39" s="24"/>
      <c r="H39" s="24" t="e">
        <f t="shared" si="2"/>
        <v>#DIV/0!</v>
      </c>
    </row>
    <row r="40" spans="1:8" ht="46.5" customHeight="1" hidden="1">
      <c r="A40" s="27">
        <v>18040800</v>
      </c>
      <c r="B40" s="28" t="s">
        <v>16</v>
      </c>
      <c r="C40" s="24"/>
      <c r="D40" s="24"/>
      <c r="E40" s="24" t="e">
        <f t="shared" si="0"/>
        <v>#DIV/0!</v>
      </c>
      <c r="F40" s="24">
        <f t="shared" si="1"/>
        <v>0</v>
      </c>
      <c r="G40" s="24"/>
      <c r="H40" s="24" t="e">
        <f t="shared" si="2"/>
        <v>#DIV/0!</v>
      </c>
    </row>
    <row r="41" spans="1:8" ht="46.5" customHeight="1" hidden="1">
      <c r="A41" s="27">
        <v>18040900</v>
      </c>
      <c r="B41" s="28" t="s">
        <v>17</v>
      </c>
      <c r="C41" s="24"/>
      <c r="D41" s="24"/>
      <c r="E41" s="24" t="e">
        <f t="shared" si="0"/>
        <v>#DIV/0!</v>
      </c>
      <c r="F41" s="24">
        <f t="shared" si="1"/>
        <v>0</v>
      </c>
      <c r="G41" s="24"/>
      <c r="H41" s="24" t="e">
        <f t="shared" si="2"/>
        <v>#DIV/0!</v>
      </c>
    </row>
    <row r="42" spans="1:8" ht="46.5" customHeight="1" hidden="1">
      <c r="A42" s="27">
        <v>18041000</v>
      </c>
      <c r="B42" s="28" t="s">
        <v>18</v>
      </c>
      <c r="C42" s="24"/>
      <c r="D42" s="24"/>
      <c r="E42" s="24" t="e">
        <f t="shared" si="0"/>
        <v>#DIV/0!</v>
      </c>
      <c r="F42" s="24">
        <f t="shared" si="1"/>
        <v>0</v>
      </c>
      <c r="G42" s="24"/>
      <c r="H42" s="24" t="e">
        <f t="shared" si="2"/>
        <v>#DIV/0!</v>
      </c>
    </row>
    <row r="43" spans="1:8" ht="46.5" customHeight="1" hidden="1">
      <c r="A43" s="27">
        <v>18041300</v>
      </c>
      <c r="B43" s="28" t="s">
        <v>19</v>
      </c>
      <c r="C43" s="24"/>
      <c r="D43" s="24"/>
      <c r="E43" s="24" t="e">
        <f t="shared" si="0"/>
        <v>#DIV/0!</v>
      </c>
      <c r="F43" s="24">
        <f t="shared" si="1"/>
        <v>0</v>
      </c>
      <c r="G43" s="24"/>
      <c r="H43" s="24" t="e">
        <f t="shared" si="2"/>
        <v>#DIV/0!</v>
      </c>
    </row>
    <row r="44" spans="1:8" ht="46.5" customHeight="1" hidden="1">
      <c r="A44" s="27">
        <v>18041400</v>
      </c>
      <c r="B44" s="28" t="s">
        <v>20</v>
      </c>
      <c r="C44" s="24"/>
      <c r="D44" s="24"/>
      <c r="E44" s="24" t="e">
        <f t="shared" si="0"/>
        <v>#DIV/0!</v>
      </c>
      <c r="F44" s="24">
        <f t="shared" si="1"/>
        <v>0</v>
      </c>
      <c r="G44" s="24"/>
      <c r="H44" s="24" t="e">
        <f t="shared" si="2"/>
        <v>#DIV/0!</v>
      </c>
    </row>
    <row r="45" spans="1:8" ht="30.75" customHeight="1" hidden="1">
      <c r="A45" s="27">
        <v>18041700</v>
      </c>
      <c r="B45" s="28" t="s">
        <v>21</v>
      </c>
      <c r="C45" s="24"/>
      <c r="D45" s="24"/>
      <c r="E45" s="24" t="e">
        <f t="shared" si="0"/>
        <v>#DIV/0!</v>
      </c>
      <c r="F45" s="24">
        <f t="shared" si="1"/>
        <v>0</v>
      </c>
      <c r="G45" s="24"/>
      <c r="H45" s="24" t="e">
        <f t="shared" si="2"/>
        <v>#DIV/0!</v>
      </c>
    </row>
    <row r="46" spans="1:8" ht="30.75" customHeight="1" hidden="1">
      <c r="A46" s="27">
        <v>18041800</v>
      </c>
      <c r="B46" s="28" t="s">
        <v>22</v>
      </c>
      <c r="C46" s="24"/>
      <c r="D46" s="24"/>
      <c r="E46" s="24" t="e">
        <f t="shared" si="0"/>
        <v>#DIV/0!</v>
      </c>
      <c r="F46" s="24">
        <f t="shared" si="1"/>
        <v>0</v>
      </c>
      <c r="G46" s="24"/>
      <c r="H46" s="24" t="e">
        <f t="shared" si="2"/>
        <v>#DIV/0!</v>
      </c>
    </row>
    <row r="47" spans="1:8" s="7" customFormat="1" ht="15" customHeight="1">
      <c r="A47" s="27">
        <v>18050000</v>
      </c>
      <c r="B47" s="28" t="s">
        <v>44</v>
      </c>
      <c r="C47" s="42">
        <v>11298.84</v>
      </c>
      <c r="D47" s="43">
        <v>13260.66161</v>
      </c>
      <c r="E47" s="24">
        <f t="shared" si="0"/>
        <v>117.36303558595395</v>
      </c>
      <c r="F47" s="24">
        <f t="shared" si="1"/>
        <v>1961.821609999999</v>
      </c>
      <c r="G47" s="24">
        <v>8584.4</v>
      </c>
      <c r="H47" s="24">
        <f t="shared" si="2"/>
        <v>154.47394820837798</v>
      </c>
    </row>
    <row r="48" spans="1:8" s="7" customFormat="1" ht="15" customHeight="1">
      <c r="A48" s="27">
        <v>19010000</v>
      </c>
      <c r="B48" s="28" t="s">
        <v>49</v>
      </c>
      <c r="C48" s="24">
        <v>0</v>
      </c>
      <c r="D48" s="33">
        <v>0</v>
      </c>
      <c r="E48" s="68" t="e">
        <f t="shared" si="0"/>
        <v>#DIV/0!</v>
      </c>
      <c r="F48" s="24">
        <f>D48-C48</f>
        <v>0</v>
      </c>
      <c r="G48" s="24">
        <v>166.2</v>
      </c>
      <c r="H48" s="24">
        <f t="shared" si="2"/>
        <v>0</v>
      </c>
    </row>
    <row r="49" spans="1:8" s="7" customFormat="1" ht="37.5" customHeight="1">
      <c r="A49" s="44">
        <v>19090000</v>
      </c>
      <c r="B49" s="28" t="s">
        <v>108</v>
      </c>
      <c r="C49" s="24">
        <v>0</v>
      </c>
      <c r="D49" s="35">
        <v>0.28</v>
      </c>
      <c r="E49" s="68" t="e">
        <f t="shared" si="0"/>
        <v>#DIV/0!</v>
      </c>
      <c r="F49" s="24">
        <v>0</v>
      </c>
      <c r="G49" s="24">
        <v>0</v>
      </c>
      <c r="H49" s="68" t="e">
        <f t="shared" si="2"/>
        <v>#DIV/0!</v>
      </c>
    </row>
    <row r="50" spans="1:8" ht="15.75">
      <c r="A50" s="25">
        <v>20000000</v>
      </c>
      <c r="B50" s="26" t="s">
        <v>23</v>
      </c>
      <c r="C50" s="23">
        <f>C54+C55+C56+C58+C61+C62+C65+C66+C57+C60</f>
        <v>2372.035</v>
      </c>
      <c r="D50" s="23">
        <f>D54+D55+D56+D58+D61+D62+D65+D66+D57+D60</f>
        <v>4511.65095</v>
      </c>
      <c r="E50" s="23">
        <f t="shared" si="0"/>
        <v>190.2017023357581</v>
      </c>
      <c r="F50" s="23">
        <f t="shared" si="1"/>
        <v>2139.6159500000003</v>
      </c>
      <c r="G50" s="23">
        <f>G54+G55+G56+G58+G61+G62+G65+G66+G57+G60</f>
        <v>3566.8</v>
      </c>
      <c r="H50" s="23">
        <f aca="true" t="shared" si="3" ref="H50:H66">D50/G50*100</f>
        <v>126.49015784456657</v>
      </c>
    </row>
    <row r="51" spans="1:8" ht="50.25" customHeight="1" hidden="1">
      <c r="A51" s="27">
        <v>21010300</v>
      </c>
      <c r="B51" s="28" t="s">
        <v>66</v>
      </c>
      <c r="C51" s="24"/>
      <c r="D51" s="24"/>
      <c r="E51" s="24">
        <v>0</v>
      </c>
      <c r="F51" s="24">
        <f t="shared" si="1"/>
        <v>0</v>
      </c>
      <c r="G51" s="24">
        <v>0</v>
      </c>
      <c r="H51" s="24" t="e">
        <f t="shared" si="3"/>
        <v>#DIV/0!</v>
      </c>
    </row>
    <row r="52" spans="1:8" ht="30.75" customHeight="1" hidden="1">
      <c r="A52" s="27">
        <v>21050000</v>
      </c>
      <c r="B52" s="28" t="s">
        <v>73</v>
      </c>
      <c r="C52" s="24"/>
      <c r="D52" s="24"/>
      <c r="E52" s="24">
        <v>0</v>
      </c>
      <c r="F52" s="24">
        <f t="shared" si="1"/>
        <v>0</v>
      </c>
      <c r="G52" s="24">
        <v>0</v>
      </c>
      <c r="H52" s="24" t="e">
        <f t="shared" si="3"/>
        <v>#DIV/0!</v>
      </c>
    </row>
    <row r="53" spans="1:8" ht="15" customHeight="1" hidden="1">
      <c r="A53" s="27">
        <v>21080500</v>
      </c>
      <c r="B53" s="28" t="s">
        <v>24</v>
      </c>
      <c r="C53" s="24"/>
      <c r="D53" s="24"/>
      <c r="E53" s="24"/>
      <c r="F53" s="24">
        <f t="shared" si="1"/>
        <v>0</v>
      </c>
      <c r="G53" s="24"/>
      <c r="H53" s="24" t="e">
        <f t="shared" si="3"/>
        <v>#DIV/0!</v>
      </c>
    </row>
    <row r="54" spans="1:8" ht="15.75">
      <c r="A54" s="27">
        <v>21080500</v>
      </c>
      <c r="B54" s="28" t="s">
        <v>101</v>
      </c>
      <c r="C54" s="34">
        <v>0</v>
      </c>
      <c r="D54" s="24">
        <v>0</v>
      </c>
      <c r="E54" s="68" t="e">
        <f t="shared" si="0"/>
        <v>#DIV/0!</v>
      </c>
      <c r="F54" s="24">
        <f>D54-C54</f>
        <v>0</v>
      </c>
      <c r="G54" s="24">
        <v>73</v>
      </c>
      <c r="H54" s="24">
        <f t="shared" si="3"/>
        <v>0</v>
      </c>
    </row>
    <row r="55" spans="1:8" ht="31.5">
      <c r="A55" s="27">
        <v>21080900</v>
      </c>
      <c r="B55" s="28" t="s">
        <v>81</v>
      </c>
      <c r="C55" s="45">
        <v>0</v>
      </c>
      <c r="D55" s="45">
        <v>0.09938</v>
      </c>
      <c r="E55" s="68" t="e">
        <f t="shared" si="0"/>
        <v>#DIV/0!</v>
      </c>
      <c r="F55" s="24">
        <f t="shared" si="1"/>
        <v>0.09938</v>
      </c>
      <c r="G55" s="24">
        <v>1</v>
      </c>
      <c r="H55" s="24">
        <f t="shared" si="3"/>
        <v>9.937999999999999</v>
      </c>
    </row>
    <row r="56" spans="1:8" ht="15.75">
      <c r="A56" s="27">
        <v>21081100</v>
      </c>
      <c r="B56" s="28" t="s">
        <v>25</v>
      </c>
      <c r="C56" s="46">
        <v>3.48</v>
      </c>
      <c r="D56" s="46">
        <v>6.78186</v>
      </c>
      <c r="E56" s="24">
        <f t="shared" si="0"/>
        <v>194.88103448275862</v>
      </c>
      <c r="F56" s="24">
        <f>D56-C56</f>
        <v>3.30186</v>
      </c>
      <c r="G56" s="24">
        <v>2.4</v>
      </c>
      <c r="H56" s="24">
        <f t="shared" si="3"/>
        <v>282.5775</v>
      </c>
    </row>
    <row r="57" spans="1:8" ht="63">
      <c r="A57" s="47">
        <v>22010300</v>
      </c>
      <c r="B57" s="28" t="s">
        <v>109</v>
      </c>
      <c r="C57" s="48">
        <v>0</v>
      </c>
      <c r="D57" s="48">
        <v>38.867</v>
      </c>
      <c r="E57" s="68" t="e">
        <f t="shared" si="0"/>
        <v>#DIV/0!</v>
      </c>
      <c r="F57" s="24">
        <v>0</v>
      </c>
      <c r="G57" s="24">
        <v>0</v>
      </c>
      <c r="H57" s="68" t="e">
        <f t="shared" si="3"/>
        <v>#DIV/0!</v>
      </c>
    </row>
    <row r="58" spans="1:8" s="7" customFormat="1" ht="29.25" customHeight="1">
      <c r="A58" s="27">
        <v>22012500</v>
      </c>
      <c r="B58" s="28" t="s">
        <v>99</v>
      </c>
      <c r="C58" s="49">
        <v>1060.59</v>
      </c>
      <c r="D58" s="49">
        <v>1360.7898</v>
      </c>
      <c r="E58" s="24">
        <f t="shared" si="0"/>
        <v>128.30498118971516</v>
      </c>
      <c r="F58" s="24">
        <f t="shared" si="1"/>
        <v>300.1998000000001</v>
      </c>
      <c r="G58" s="24">
        <v>678</v>
      </c>
      <c r="H58" s="24">
        <f t="shared" si="3"/>
        <v>200.70646017699113</v>
      </c>
    </row>
    <row r="59" spans="1:8" ht="30.75" customHeight="1" hidden="1">
      <c r="A59" s="27">
        <v>22010300</v>
      </c>
      <c r="B59" s="28" t="s">
        <v>77</v>
      </c>
      <c r="C59" s="24"/>
      <c r="D59" s="24"/>
      <c r="E59" s="24" t="e">
        <f t="shared" si="0"/>
        <v>#DIV/0!</v>
      </c>
      <c r="F59" s="24"/>
      <c r="G59" s="24"/>
      <c r="H59" s="24" t="e">
        <f t="shared" si="3"/>
        <v>#DIV/0!</v>
      </c>
    </row>
    <row r="60" spans="1:8" ht="30.75" customHeight="1">
      <c r="A60" s="50">
        <v>22012600</v>
      </c>
      <c r="B60" s="28" t="s">
        <v>110</v>
      </c>
      <c r="C60" s="51">
        <v>0</v>
      </c>
      <c r="D60" s="51">
        <v>94.41278999999999</v>
      </c>
      <c r="E60" s="68" t="e">
        <f t="shared" si="0"/>
        <v>#DIV/0!</v>
      </c>
      <c r="F60" s="24">
        <v>0</v>
      </c>
      <c r="G60" s="24">
        <v>0</v>
      </c>
      <c r="H60" s="68" t="e">
        <f t="shared" si="3"/>
        <v>#DIV/0!</v>
      </c>
    </row>
    <row r="61" spans="1:8" ht="35.25" customHeight="1">
      <c r="A61" s="27">
        <v>22080400</v>
      </c>
      <c r="B61" s="28" t="s">
        <v>82</v>
      </c>
      <c r="C61" s="52">
        <v>110</v>
      </c>
      <c r="D61" s="52">
        <v>639.11822</v>
      </c>
      <c r="E61" s="24">
        <f t="shared" si="0"/>
        <v>581.0165636363636</v>
      </c>
      <c r="F61" s="24">
        <f t="shared" si="1"/>
        <v>529.11822</v>
      </c>
      <c r="G61" s="24">
        <v>600.6</v>
      </c>
      <c r="H61" s="24">
        <f t="shared" si="3"/>
        <v>106.41329004329003</v>
      </c>
    </row>
    <row r="62" spans="1:8" ht="15.75">
      <c r="A62" s="27">
        <v>22090000</v>
      </c>
      <c r="B62" s="28" t="s">
        <v>26</v>
      </c>
      <c r="C62" s="53">
        <v>922.965</v>
      </c>
      <c r="D62" s="53">
        <v>889.4034499999999</v>
      </c>
      <c r="E62" s="24">
        <f t="shared" si="0"/>
        <v>96.36372451826449</v>
      </c>
      <c r="F62" s="24">
        <f t="shared" si="1"/>
        <v>-33.561550000000125</v>
      </c>
      <c r="G62" s="24">
        <v>644.5</v>
      </c>
      <c r="H62" s="24">
        <f t="shared" si="3"/>
        <v>137.99898370830098</v>
      </c>
    </row>
    <row r="63" spans="1:8" ht="62.25" customHeight="1" hidden="1">
      <c r="A63" s="27">
        <v>22090100</v>
      </c>
      <c r="B63" s="28" t="s">
        <v>27</v>
      </c>
      <c r="C63" s="24"/>
      <c r="D63" s="24"/>
      <c r="E63" s="24" t="e">
        <f t="shared" si="0"/>
        <v>#DIV/0!</v>
      </c>
      <c r="F63" s="24">
        <f t="shared" si="1"/>
        <v>0</v>
      </c>
      <c r="G63" s="24"/>
      <c r="H63" s="24" t="e">
        <f t="shared" si="3"/>
        <v>#DIV/0!</v>
      </c>
    </row>
    <row r="64" spans="1:8" ht="62.25" customHeight="1" hidden="1">
      <c r="A64" s="27">
        <v>22090400</v>
      </c>
      <c r="B64" s="28" t="s">
        <v>28</v>
      </c>
      <c r="C64" s="24"/>
      <c r="D64" s="24"/>
      <c r="E64" s="24" t="e">
        <f t="shared" si="0"/>
        <v>#DIV/0!</v>
      </c>
      <c r="F64" s="24">
        <f t="shared" si="1"/>
        <v>0</v>
      </c>
      <c r="G64" s="24"/>
      <c r="H64" s="24" t="e">
        <f t="shared" si="3"/>
        <v>#DIV/0!</v>
      </c>
    </row>
    <row r="65" spans="1:8" ht="15.75">
      <c r="A65" s="27">
        <v>24060300</v>
      </c>
      <c r="B65" s="28" t="s">
        <v>24</v>
      </c>
      <c r="C65" s="54">
        <v>75</v>
      </c>
      <c r="D65" s="54">
        <v>222.87529999999998</v>
      </c>
      <c r="E65" s="24">
        <f t="shared" si="0"/>
        <v>297.16706666666664</v>
      </c>
      <c r="F65" s="24">
        <f t="shared" si="1"/>
        <v>147.87529999999998</v>
      </c>
      <c r="G65" s="24">
        <v>761</v>
      </c>
      <c r="H65" s="24">
        <f t="shared" si="3"/>
        <v>29.287161629434948</v>
      </c>
    </row>
    <row r="66" spans="1:8" ht="31.5">
      <c r="A66" s="27">
        <v>24160100</v>
      </c>
      <c r="B66" s="28" t="s">
        <v>78</v>
      </c>
      <c r="C66" s="55">
        <v>200</v>
      </c>
      <c r="D66" s="55">
        <v>1259.30315</v>
      </c>
      <c r="E66" s="24">
        <f t="shared" si="0"/>
        <v>629.651575</v>
      </c>
      <c r="F66" s="24">
        <f t="shared" si="1"/>
        <v>1059.30315</v>
      </c>
      <c r="G66" s="24">
        <v>806.3</v>
      </c>
      <c r="H66" s="24">
        <f t="shared" si="3"/>
        <v>156.1829529951631</v>
      </c>
    </row>
    <row r="67" spans="1:8" ht="31.5">
      <c r="A67" s="25">
        <v>31010200</v>
      </c>
      <c r="B67" s="26" t="s">
        <v>79</v>
      </c>
      <c r="C67" s="56">
        <v>0</v>
      </c>
      <c r="D67" s="23">
        <v>0</v>
      </c>
      <c r="E67" s="68" t="e">
        <f t="shared" si="0"/>
        <v>#DIV/0!</v>
      </c>
      <c r="F67" s="23">
        <f t="shared" si="1"/>
        <v>0</v>
      </c>
      <c r="G67" s="23">
        <v>0.2</v>
      </c>
      <c r="H67" s="23">
        <v>0</v>
      </c>
    </row>
    <row r="68" spans="1:8" ht="15.75">
      <c r="A68" s="25">
        <v>40000000</v>
      </c>
      <c r="B68" s="26" t="s">
        <v>31</v>
      </c>
      <c r="C68" s="23">
        <f>C69+C70</f>
        <v>215610.70500999998</v>
      </c>
      <c r="D68" s="23">
        <f>D69+D70</f>
        <v>215372.33337</v>
      </c>
      <c r="E68" s="23">
        <f t="shared" si="0"/>
        <v>99.88944350421333</v>
      </c>
      <c r="F68" s="23">
        <f t="shared" si="1"/>
        <v>-238.37163999996847</v>
      </c>
      <c r="G68" s="23">
        <f>G69+G70</f>
        <v>167656.9</v>
      </c>
      <c r="H68" s="23">
        <f aca="true" t="shared" si="4" ref="H68:H74">D68/G68*100</f>
        <v>128.4601667870514</v>
      </c>
    </row>
    <row r="69" spans="1:8" ht="18.75" customHeight="1">
      <c r="A69" s="57">
        <v>41020900</v>
      </c>
      <c r="B69" s="57" t="s">
        <v>111</v>
      </c>
      <c r="C69" s="58">
        <v>4882.8</v>
      </c>
      <c r="D69" s="58">
        <v>4882.8</v>
      </c>
      <c r="E69" s="24">
        <f t="shared" si="0"/>
        <v>100</v>
      </c>
      <c r="F69" s="24">
        <f t="shared" si="1"/>
        <v>0</v>
      </c>
      <c r="G69" s="24">
        <v>0</v>
      </c>
      <c r="H69" s="68" t="e">
        <f t="shared" si="4"/>
        <v>#DIV/0!</v>
      </c>
    </row>
    <row r="70" spans="1:8" ht="18.75" customHeight="1">
      <c r="A70" s="27">
        <v>41030000</v>
      </c>
      <c r="B70" s="28" t="s">
        <v>32</v>
      </c>
      <c r="C70" s="59">
        <v>210727.90501</v>
      </c>
      <c r="D70" s="59">
        <v>210489.53337000002</v>
      </c>
      <c r="E70" s="24">
        <f t="shared" si="0"/>
        <v>99.88688178720865</v>
      </c>
      <c r="F70" s="24">
        <f t="shared" si="1"/>
        <v>-238.37163999996847</v>
      </c>
      <c r="G70" s="24">
        <f>G71+G72+G73+G74+G77+G78+G79+G81+G82</f>
        <v>167656.9</v>
      </c>
      <c r="H70" s="24">
        <f t="shared" si="4"/>
        <v>125.54779038023489</v>
      </c>
    </row>
    <row r="71" spans="1:8" ht="75">
      <c r="A71" s="27">
        <v>41030600</v>
      </c>
      <c r="B71" s="32" t="s">
        <v>33</v>
      </c>
      <c r="C71" s="60">
        <v>51897.434</v>
      </c>
      <c r="D71" s="60">
        <v>51897.43197</v>
      </c>
      <c r="E71" s="24">
        <f t="shared" si="0"/>
        <v>99.99999608843858</v>
      </c>
      <c r="F71" s="24">
        <f t="shared" si="1"/>
        <v>-0.0020300000032875687</v>
      </c>
      <c r="G71" s="24">
        <v>46773.7</v>
      </c>
      <c r="H71" s="24">
        <f t="shared" si="4"/>
        <v>110.95430117779863</v>
      </c>
    </row>
    <row r="72" spans="1:8" ht="105">
      <c r="A72" s="27">
        <v>41030800</v>
      </c>
      <c r="B72" s="32" t="s">
        <v>34</v>
      </c>
      <c r="C72" s="61">
        <v>79478.50476</v>
      </c>
      <c r="D72" s="61">
        <v>79478.50476000001</v>
      </c>
      <c r="E72" s="24">
        <f t="shared" si="0"/>
        <v>100.00000000000003</v>
      </c>
      <c r="F72" s="24">
        <f t="shared" si="1"/>
        <v>0</v>
      </c>
      <c r="G72" s="24">
        <v>27983.1</v>
      </c>
      <c r="H72" s="24">
        <f t="shared" si="4"/>
        <v>284.02323102158095</v>
      </c>
    </row>
    <row r="73" spans="1:8" ht="105">
      <c r="A73" s="27">
        <v>41030900</v>
      </c>
      <c r="B73" s="32" t="s">
        <v>35</v>
      </c>
      <c r="C73" s="24">
        <v>0</v>
      </c>
      <c r="D73" s="24">
        <v>0</v>
      </c>
      <c r="E73" s="68" t="e">
        <f t="shared" si="0"/>
        <v>#DIV/0!</v>
      </c>
      <c r="F73" s="24">
        <f t="shared" si="1"/>
        <v>0</v>
      </c>
      <c r="G73" s="24">
        <v>14043.4</v>
      </c>
      <c r="H73" s="24">
        <f t="shared" si="4"/>
        <v>0</v>
      </c>
    </row>
    <row r="74" spans="1:8" ht="75">
      <c r="A74" s="27">
        <v>41031000</v>
      </c>
      <c r="B74" s="32" t="s">
        <v>36</v>
      </c>
      <c r="C74" s="62">
        <v>53.24925</v>
      </c>
      <c r="D74" s="62">
        <v>53.24925</v>
      </c>
      <c r="E74" s="24">
        <f t="shared" si="0"/>
        <v>100</v>
      </c>
      <c r="F74" s="24">
        <f t="shared" si="1"/>
        <v>0</v>
      </c>
      <c r="G74" s="24">
        <v>35.2</v>
      </c>
      <c r="H74" s="24">
        <f t="shared" si="4"/>
        <v>151.2762784090909</v>
      </c>
    </row>
    <row r="75" spans="1:8" ht="78" customHeight="1" hidden="1">
      <c r="A75" s="27">
        <v>41032600</v>
      </c>
      <c r="B75" s="28" t="s">
        <v>67</v>
      </c>
      <c r="C75" s="24"/>
      <c r="D75" s="24"/>
      <c r="E75" s="24">
        <v>0</v>
      </c>
      <c r="F75" s="24">
        <f t="shared" si="1"/>
        <v>0</v>
      </c>
      <c r="G75" s="24"/>
      <c r="H75" s="24">
        <v>0</v>
      </c>
    </row>
    <row r="76" spans="1:8" ht="62.25" customHeight="1" hidden="1">
      <c r="A76" s="27">
        <v>41034500</v>
      </c>
      <c r="B76" s="28" t="s">
        <v>75</v>
      </c>
      <c r="C76" s="24"/>
      <c r="D76" s="24"/>
      <c r="E76" s="24">
        <v>0</v>
      </c>
      <c r="F76" s="24">
        <v>0</v>
      </c>
      <c r="G76" s="24"/>
      <c r="H76" s="24">
        <v>0</v>
      </c>
    </row>
    <row r="77" spans="1:8" ht="18" customHeight="1">
      <c r="A77" s="27">
        <v>41033900</v>
      </c>
      <c r="B77" s="28" t="s">
        <v>85</v>
      </c>
      <c r="C77" s="63">
        <v>39931.7</v>
      </c>
      <c r="D77" s="63">
        <v>39931.7</v>
      </c>
      <c r="E77" s="24">
        <f>D77/C77*100</f>
        <v>100</v>
      </c>
      <c r="F77" s="34">
        <f>D77-C77</f>
        <v>0</v>
      </c>
      <c r="G77" s="24">
        <v>37025.4</v>
      </c>
      <c r="H77" s="34">
        <v>0</v>
      </c>
    </row>
    <row r="78" spans="1:8" ht="32.25" customHeight="1">
      <c r="A78" s="27">
        <v>41034200</v>
      </c>
      <c r="B78" s="28" t="s">
        <v>86</v>
      </c>
      <c r="C78" s="64">
        <v>38812.8</v>
      </c>
      <c r="D78" s="64">
        <v>38812.8</v>
      </c>
      <c r="E78" s="24">
        <f>D78/C78*100</f>
        <v>100</v>
      </c>
      <c r="F78" s="34">
        <f>D78-C78</f>
        <v>0</v>
      </c>
      <c r="G78" s="24">
        <v>39848.6</v>
      </c>
      <c r="H78" s="34">
        <v>0</v>
      </c>
    </row>
    <row r="79" spans="1:8" ht="18" customHeight="1">
      <c r="A79" s="27">
        <v>41035000</v>
      </c>
      <c r="B79" s="28" t="s">
        <v>37</v>
      </c>
      <c r="C79" s="65">
        <v>7.36</v>
      </c>
      <c r="D79" s="65">
        <v>7.36</v>
      </c>
      <c r="E79" s="24">
        <f t="shared" si="0"/>
        <v>100</v>
      </c>
      <c r="F79" s="24">
        <f t="shared" si="1"/>
        <v>0</v>
      </c>
      <c r="G79" s="24">
        <v>1132.3</v>
      </c>
      <c r="H79" s="24">
        <v>0</v>
      </c>
    </row>
    <row r="80" spans="1:8" ht="62.25" customHeight="1" hidden="1">
      <c r="A80" s="27">
        <v>41035200</v>
      </c>
      <c r="B80" s="28" t="s">
        <v>71</v>
      </c>
      <c r="C80" s="24"/>
      <c r="D80" s="24"/>
      <c r="E80" s="24">
        <v>0</v>
      </c>
      <c r="F80" s="24">
        <f t="shared" si="1"/>
        <v>0</v>
      </c>
      <c r="G80" s="24"/>
      <c r="H80" s="24">
        <v>0</v>
      </c>
    </row>
    <row r="81" spans="1:8" ht="105">
      <c r="A81" s="27">
        <v>41035800</v>
      </c>
      <c r="B81" s="32" t="s">
        <v>38</v>
      </c>
      <c r="C81" s="66">
        <v>546.857</v>
      </c>
      <c r="D81" s="66">
        <v>308.48739</v>
      </c>
      <c r="E81" s="24">
        <f>D81/C81*100</f>
        <v>56.41097946995285</v>
      </c>
      <c r="F81" s="24">
        <f>D81-C81</f>
        <v>-238.36960999999997</v>
      </c>
      <c r="G81" s="24">
        <v>481.7</v>
      </c>
      <c r="H81" s="24">
        <f>D81/G81*100</f>
        <v>64.04139298318455</v>
      </c>
    </row>
    <row r="82" spans="1:8" ht="57" customHeight="1">
      <c r="A82" s="27">
        <v>41035900</v>
      </c>
      <c r="B82" s="32" t="s">
        <v>102</v>
      </c>
      <c r="C82" s="24">
        <v>0</v>
      </c>
      <c r="D82" s="24">
        <v>0</v>
      </c>
      <c r="E82" s="24" t="e">
        <f t="shared" si="0"/>
        <v>#DIV/0!</v>
      </c>
      <c r="F82" s="24">
        <f t="shared" si="1"/>
        <v>0</v>
      </c>
      <c r="G82" s="24">
        <v>333.5</v>
      </c>
      <c r="H82" s="34">
        <v>0</v>
      </c>
    </row>
    <row r="83" spans="1:8" ht="124.5" customHeight="1" hidden="1">
      <c r="A83" s="27">
        <v>41036600</v>
      </c>
      <c r="B83" s="28" t="s">
        <v>68</v>
      </c>
      <c r="C83" s="24"/>
      <c r="D83" s="24"/>
      <c r="E83" s="24">
        <v>0</v>
      </c>
      <c r="F83" s="24">
        <f t="shared" si="1"/>
        <v>0</v>
      </c>
      <c r="G83" s="24">
        <v>0</v>
      </c>
      <c r="H83" s="24">
        <v>0</v>
      </c>
    </row>
    <row r="84" spans="1:8" ht="21" customHeight="1">
      <c r="A84" s="91" t="s">
        <v>40</v>
      </c>
      <c r="B84" s="92"/>
      <c r="C84" s="67">
        <f>C8+C50+C67</f>
        <v>146339.82499999998</v>
      </c>
      <c r="D84" s="67">
        <f>D8+D50+D67</f>
        <v>208152.27392</v>
      </c>
      <c r="E84" s="67">
        <f>D84/C84*100</f>
        <v>142.2389796625765</v>
      </c>
      <c r="F84" s="67">
        <f aca="true" t="shared" si="5" ref="F84:F118">D84-C84</f>
        <v>61812.448920000024</v>
      </c>
      <c r="G84" s="67">
        <f>G8+G50+G67</f>
        <v>131517.80000000002</v>
      </c>
      <c r="H84" s="67">
        <f aca="true" t="shared" si="6" ref="H84:H118">D84/G84*100</f>
        <v>158.2692790785734</v>
      </c>
    </row>
    <row r="85" spans="1:8" ht="21" customHeight="1">
      <c r="A85" s="91" t="s">
        <v>39</v>
      </c>
      <c r="B85" s="92"/>
      <c r="C85" s="67">
        <f>C8+C50+C67+C68</f>
        <v>361950.53001</v>
      </c>
      <c r="D85" s="67">
        <f>D8+D50+D67+D68</f>
        <v>423524.60729</v>
      </c>
      <c r="E85" s="67">
        <f>D85/C85*100</f>
        <v>117.01173839372436</v>
      </c>
      <c r="F85" s="67">
        <f t="shared" si="5"/>
        <v>61574.07728000003</v>
      </c>
      <c r="G85" s="67">
        <f>G8+G50+G67+G68</f>
        <v>299174.7</v>
      </c>
      <c r="H85" s="67">
        <f>D85/G85*100</f>
        <v>141.5643125204103</v>
      </c>
    </row>
    <row r="86" spans="1:8" ht="15.75">
      <c r="A86" s="90" t="s">
        <v>57</v>
      </c>
      <c r="B86" s="90"/>
      <c r="C86" s="90"/>
      <c r="D86" s="90"/>
      <c r="E86" s="90"/>
      <c r="F86" s="90"/>
      <c r="G86" s="10"/>
      <c r="H86" s="6"/>
    </row>
    <row r="87" spans="1:8" ht="15.75">
      <c r="A87" s="27">
        <v>10000000</v>
      </c>
      <c r="B87" s="69" t="s">
        <v>4</v>
      </c>
      <c r="C87" s="70">
        <f>+C94+C95</f>
        <v>80</v>
      </c>
      <c r="D87" s="71">
        <f>+D94+D95</f>
        <v>154.20690000000002</v>
      </c>
      <c r="E87" s="71">
        <f aca="true" t="shared" si="7" ref="E87:E93">D87/C87*100</f>
        <v>192.75862500000002</v>
      </c>
      <c r="F87" s="71">
        <f t="shared" si="5"/>
        <v>74.20690000000002</v>
      </c>
      <c r="G87" s="71">
        <f>+G94+G95</f>
        <v>0.9</v>
      </c>
      <c r="H87" s="71">
        <f t="shared" si="6"/>
        <v>17134.100000000002</v>
      </c>
    </row>
    <row r="88" spans="1:8" ht="15" customHeight="1" hidden="1">
      <c r="A88" s="27">
        <v>12000000</v>
      </c>
      <c r="B88" s="69" t="s">
        <v>42</v>
      </c>
      <c r="C88" s="71"/>
      <c r="D88" s="71"/>
      <c r="E88" s="71" t="e">
        <f t="shared" si="7"/>
        <v>#DIV/0!</v>
      </c>
      <c r="F88" s="71">
        <f t="shared" si="5"/>
        <v>0</v>
      </c>
      <c r="G88" s="71"/>
      <c r="H88" s="71" t="e">
        <f t="shared" si="6"/>
        <v>#DIV/0!</v>
      </c>
    </row>
    <row r="89" spans="1:8" ht="46.5" customHeight="1" hidden="1">
      <c r="A89" s="27">
        <v>12020000</v>
      </c>
      <c r="B89" s="69" t="s">
        <v>43</v>
      </c>
      <c r="C89" s="71"/>
      <c r="D89" s="71"/>
      <c r="E89" s="71" t="e">
        <f t="shared" si="7"/>
        <v>#DIV/0!</v>
      </c>
      <c r="F89" s="71">
        <f t="shared" si="5"/>
        <v>0</v>
      </c>
      <c r="G89" s="71">
        <v>0</v>
      </c>
      <c r="H89" s="71" t="e">
        <f t="shared" si="6"/>
        <v>#DIV/0!</v>
      </c>
    </row>
    <row r="90" spans="1:8" ht="30.75" customHeight="1" hidden="1">
      <c r="A90" s="27">
        <v>18050100</v>
      </c>
      <c r="B90" s="69" t="s">
        <v>45</v>
      </c>
      <c r="C90" s="72"/>
      <c r="D90" s="71"/>
      <c r="E90" s="71" t="e">
        <f t="shared" si="7"/>
        <v>#DIV/0!</v>
      </c>
      <c r="F90" s="71">
        <f t="shared" si="5"/>
        <v>0</v>
      </c>
      <c r="G90" s="71"/>
      <c r="H90" s="71" t="e">
        <f t="shared" si="6"/>
        <v>#DIV/0!</v>
      </c>
    </row>
    <row r="91" spans="1:8" ht="30.75" customHeight="1" hidden="1">
      <c r="A91" s="27">
        <v>18050200</v>
      </c>
      <c r="B91" s="69" t="s">
        <v>46</v>
      </c>
      <c r="C91" s="72"/>
      <c r="D91" s="71"/>
      <c r="E91" s="71" t="e">
        <f t="shared" si="7"/>
        <v>#DIV/0!</v>
      </c>
      <c r="F91" s="71">
        <f t="shared" si="5"/>
        <v>0</v>
      </c>
      <c r="G91" s="71"/>
      <c r="H91" s="71" t="e">
        <f t="shared" si="6"/>
        <v>#DIV/0!</v>
      </c>
    </row>
    <row r="92" spans="1:8" ht="15" customHeight="1" hidden="1">
      <c r="A92" s="27">
        <v>18050300</v>
      </c>
      <c r="B92" s="69" t="s">
        <v>47</v>
      </c>
      <c r="C92" s="72"/>
      <c r="D92" s="71"/>
      <c r="E92" s="71" t="e">
        <f t="shared" si="7"/>
        <v>#DIV/0!</v>
      </c>
      <c r="F92" s="71">
        <f t="shared" si="5"/>
        <v>0</v>
      </c>
      <c r="G92" s="71"/>
      <c r="H92" s="71" t="e">
        <f t="shared" si="6"/>
        <v>#DIV/0!</v>
      </c>
    </row>
    <row r="93" spans="1:8" ht="15" customHeight="1" hidden="1">
      <c r="A93" s="27">
        <v>18050400</v>
      </c>
      <c r="B93" s="69" t="s">
        <v>48</v>
      </c>
      <c r="C93" s="72"/>
      <c r="D93" s="71"/>
      <c r="E93" s="71" t="e">
        <f t="shared" si="7"/>
        <v>#DIV/0!</v>
      </c>
      <c r="F93" s="71">
        <f t="shared" si="5"/>
        <v>0</v>
      </c>
      <c r="G93" s="71"/>
      <c r="H93" s="71" t="e">
        <f t="shared" si="6"/>
        <v>#DIV/0!</v>
      </c>
    </row>
    <row r="94" spans="1:8" ht="15.75">
      <c r="A94" s="27">
        <v>19010000</v>
      </c>
      <c r="B94" s="27" t="s">
        <v>49</v>
      </c>
      <c r="C94" s="73">
        <v>80</v>
      </c>
      <c r="D94" s="73">
        <v>153.32165</v>
      </c>
      <c r="E94" s="71">
        <f>D94/C94*100</f>
        <v>191.6520625</v>
      </c>
      <c r="F94" s="71">
        <f>D94-C94</f>
        <v>73.32165</v>
      </c>
      <c r="G94" s="71">
        <v>0</v>
      </c>
      <c r="H94" s="74" t="e">
        <f>D94/G94*100</f>
        <v>#DIV/0!</v>
      </c>
    </row>
    <row r="95" spans="1:8" ht="33" customHeight="1">
      <c r="A95" s="27">
        <v>19050000</v>
      </c>
      <c r="B95" s="27" t="s">
        <v>112</v>
      </c>
      <c r="C95" s="75">
        <v>0</v>
      </c>
      <c r="D95" s="75">
        <v>0.88525</v>
      </c>
      <c r="E95" s="74" t="e">
        <f>D95/C95*100</f>
        <v>#DIV/0!</v>
      </c>
      <c r="F95" s="71">
        <f t="shared" si="5"/>
        <v>0.88525</v>
      </c>
      <c r="G95" s="71">
        <v>0.9</v>
      </c>
      <c r="H95" s="71">
        <f t="shared" si="6"/>
        <v>98.36111111111111</v>
      </c>
    </row>
    <row r="96" spans="1:8" ht="46.5" customHeight="1" hidden="1">
      <c r="A96" s="27">
        <v>19010100</v>
      </c>
      <c r="B96" s="69" t="s">
        <v>50</v>
      </c>
      <c r="C96" s="71"/>
      <c r="D96" s="71"/>
      <c r="E96" s="71" t="e">
        <f>D96/C96*100</f>
        <v>#DIV/0!</v>
      </c>
      <c r="F96" s="71">
        <f>D96-C96</f>
        <v>0</v>
      </c>
      <c r="G96" s="71">
        <v>509.39103</v>
      </c>
      <c r="H96" s="71">
        <f t="shared" si="6"/>
        <v>0</v>
      </c>
    </row>
    <row r="97" spans="1:8" ht="30.75" customHeight="1" hidden="1">
      <c r="A97" s="27">
        <v>19010200</v>
      </c>
      <c r="B97" s="69" t="s">
        <v>51</v>
      </c>
      <c r="C97" s="71"/>
      <c r="D97" s="71"/>
      <c r="E97" s="71" t="e">
        <f>D97/C97*100</f>
        <v>#DIV/0!</v>
      </c>
      <c r="F97" s="71">
        <f>D97-C97</f>
        <v>0</v>
      </c>
      <c r="G97" s="71">
        <v>132.91296</v>
      </c>
      <c r="H97" s="71">
        <f t="shared" si="6"/>
        <v>0</v>
      </c>
    </row>
    <row r="98" spans="1:8" ht="78" customHeight="1" hidden="1">
      <c r="A98" s="27">
        <v>19010300</v>
      </c>
      <c r="B98" s="69" t="s">
        <v>52</v>
      </c>
      <c r="C98" s="71"/>
      <c r="D98" s="71"/>
      <c r="E98" s="71" t="e">
        <f>D98/C98*100</f>
        <v>#DIV/0!</v>
      </c>
      <c r="F98" s="71">
        <f>D98-C98</f>
        <v>0</v>
      </c>
      <c r="G98" s="71">
        <v>195.38504999999998</v>
      </c>
      <c r="H98" s="71">
        <f t="shared" si="6"/>
        <v>0</v>
      </c>
    </row>
    <row r="99" spans="1:8" ht="78" customHeight="1" hidden="1">
      <c r="A99" s="27">
        <v>19010500</v>
      </c>
      <c r="B99" s="69" t="s">
        <v>53</v>
      </c>
      <c r="C99" s="71"/>
      <c r="D99" s="71"/>
      <c r="E99" s="71"/>
      <c r="F99" s="71">
        <f>D99-C99</f>
        <v>0</v>
      </c>
      <c r="G99" s="71">
        <v>0.13751</v>
      </c>
      <c r="H99" s="71">
        <f t="shared" si="6"/>
        <v>0</v>
      </c>
    </row>
    <row r="100" spans="1:8" ht="62.25" customHeight="1" hidden="1">
      <c r="A100" s="27">
        <v>19050200</v>
      </c>
      <c r="B100" s="69" t="s">
        <v>54</v>
      </c>
      <c r="C100" s="71"/>
      <c r="D100" s="71"/>
      <c r="E100" s="71"/>
      <c r="F100" s="71">
        <f>D100-C100</f>
        <v>0</v>
      </c>
      <c r="G100" s="71">
        <v>1.54728</v>
      </c>
      <c r="H100" s="71">
        <f t="shared" si="6"/>
        <v>0</v>
      </c>
    </row>
    <row r="101" spans="1:8" ht="46.5" customHeight="1" hidden="1">
      <c r="A101" s="27">
        <v>19050300</v>
      </c>
      <c r="B101" s="69" t="s">
        <v>55</v>
      </c>
      <c r="C101" s="71"/>
      <c r="D101" s="71"/>
      <c r="E101" s="67"/>
      <c r="F101" s="71">
        <f t="shared" si="5"/>
        <v>0</v>
      </c>
      <c r="G101" s="71">
        <v>0.33797000000000005</v>
      </c>
      <c r="H101" s="71">
        <f t="shared" si="6"/>
        <v>0</v>
      </c>
    </row>
    <row r="102" spans="1:8" ht="15.75">
      <c r="A102" s="27">
        <v>20000000</v>
      </c>
      <c r="B102" s="69" t="s">
        <v>23</v>
      </c>
      <c r="C102" s="71">
        <f>C103+C105+C107+C106</f>
        <v>14671.77</v>
      </c>
      <c r="D102" s="71">
        <f>D103+D105+D107+D106</f>
        <v>20987.03138</v>
      </c>
      <c r="E102" s="71">
        <f aca="true" t="shared" si="8" ref="E102:E112">D102/C102*100</f>
        <v>143.04362309387346</v>
      </c>
      <c r="F102" s="71">
        <f t="shared" si="5"/>
        <v>6315.26138</v>
      </c>
      <c r="G102" s="71">
        <f>G103+G105+G107</f>
        <v>35799.84</v>
      </c>
      <c r="H102" s="71">
        <f t="shared" si="6"/>
        <v>58.623254684937145</v>
      </c>
    </row>
    <row r="103" spans="1:8" ht="47.25">
      <c r="A103" s="27">
        <v>24062100</v>
      </c>
      <c r="B103" s="69" t="s">
        <v>83</v>
      </c>
      <c r="C103" s="76">
        <v>0</v>
      </c>
      <c r="D103" s="76">
        <v>0.60789</v>
      </c>
      <c r="E103" s="74" t="e">
        <f t="shared" si="8"/>
        <v>#DIV/0!</v>
      </c>
      <c r="F103" s="71">
        <f t="shared" si="5"/>
        <v>0.60789</v>
      </c>
      <c r="G103" s="71">
        <v>0.44</v>
      </c>
      <c r="H103" s="71">
        <f t="shared" si="6"/>
        <v>138.1568181818182</v>
      </c>
    </row>
    <row r="104" spans="1:8" ht="30.75" customHeight="1" hidden="1">
      <c r="A104" s="27">
        <v>24110600</v>
      </c>
      <c r="B104" s="69" t="s">
        <v>72</v>
      </c>
      <c r="C104" s="72"/>
      <c r="D104" s="71"/>
      <c r="E104" s="74" t="e">
        <f t="shared" si="8"/>
        <v>#DIV/0!</v>
      </c>
      <c r="F104" s="71">
        <f t="shared" si="5"/>
        <v>0</v>
      </c>
      <c r="G104" s="71"/>
      <c r="H104" s="71" t="e">
        <f t="shared" si="6"/>
        <v>#DIV/0!</v>
      </c>
    </row>
    <row r="105" spans="1:8" ht="78" customHeight="1">
      <c r="A105" s="27">
        <v>24110900</v>
      </c>
      <c r="B105" s="69" t="s">
        <v>84</v>
      </c>
      <c r="C105" s="77">
        <v>0</v>
      </c>
      <c r="D105" s="77">
        <v>3.2974699999999997</v>
      </c>
      <c r="E105" s="74" t="e">
        <f t="shared" si="8"/>
        <v>#DIV/0!</v>
      </c>
      <c r="F105" s="71">
        <f>D105-C105</f>
        <v>3.2974699999999997</v>
      </c>
      <c r="G105" s="71">
        <v>4.8</v>
      </c>
      <c r="H105" s="71">
        <f t="shared" si="6"/>
        <v>68.69729166666666</v>
      </c>
    </row>
    <row r="106" spans="1:8" ht="51" customHeight="1">
      <c r="A106" s="78">
        <v>24170000</v>
      </c>
      <c r="B106" s="69" t="s">
        <v>114</v>
      </c>
      <c r="C106" s="79">
        <v>12</v>
      </c>
      <c r="D106" s="79">
        <v>43.526019999999995</v>
      </c>
      <c r="E106" s="71">
        <f t="shared" si="8"/>
        <v>362.7168333333333</v>
      </c>
      <c r="F106" s="71">
        <f>D106-C106</f>
        <v>31.526019999999995</v>
      </c>
      <c r="G106" s="71">
        <v>0</v>
      </c>
      <c r="H106" s="74" t="e">
        <f t="shared" si="6"/>
        <v>#DIV/0!</v>
      </c>
    </row>
    <row r="107" spans="1:8" ht="16.5" customHeight="1">
      <c r="A107" s="27">
        <v>25000000</v>
      </c>
      <c r="B107" s="69" t="s">
        <v>29</v>
      </c>
      <c r="C107" s="71">
        <v>14659.77</v>
      </c>
      <c r="D107" s="71">
        <v>20939.6</v>
      </c>
      <c r="E107" s="71">
        <f t="shared" si="8"/>
        <v>142.83716593097978</v>
      </c>
      <c r="F107" s="71">
        <f t="shared" si="5"/>
        <v>6279.829999999998</v>
      </c>
      <c r="G107" s="71">
        <v>35794.6</v>
      </c>
      <c r="H107" s="71">
        <f t="shared" si="6"/>
        <v>58.49932671408536</v>
      </c>
    </row>
    <row r="108" spans="1:8" ht="46.5" customHeight="1" hidden="1">
      <c r="A108" s="27">
        <v>25010000</v>
      </c>
      <c r="B108" s="69" t="s">
        <v>30</v>
      </c>
      <c r="C108" s="71"/>
      <c r="D108" s="71"/>
      <c r="E108" s="71" t="e">
        <f t="shared" si="8"/>
        <v>#DIV/0!</v>
      </c>
      <c r="F108" s="71">
        <f t="shared" si="5"/>
        <v>0</v>
      </c>
      <c r="G108" s="71"/>
      <c r="H108" s="71" t="e">
        <f t="shared" si="6"/>
        <v>#DIV/0!</v>
      </c>
    </row>
    <row r="109" spans="1:8" ht="30.75" customHeight="1" hidden="1">
      <c r="A109" s="27">
        <v>25020000</v>
      </c>
      <c r="B109" s="69" t="s">
        <v>56</v>
      </c>
      <c r="C109" s="71"/>
      <c r="D109" s="71"/>
      <c r="E109" s="71" t="e">
        <f t="shared" si="8"/>
        <v>#DIV/0!</v>
      </c>
      <c r="F109" s="71">
        <f t="shared" si="5"/>
        <v>0</v>
      </c>
      <c r="G109" s="71"/>
      <c r="H109" s="71" t="e">
        <f t="shared" si="6"/>
        <v>#DIV/0!</v>
      </c>
    </row>
    <row r="110" spans="1:8" ht="31.5">
      <c r="A110" s="27">
        <v>31030000</v>
      </c>
      <c r="B110" s="69" t="s">
        <v>80</v>
      </c>
      <c r="C110" s="80">
        <v>50</v>
      </c>
      <c r="D110" s="80">
        <v>0</v>
      </c>
      <c r="E110" s="71">
        <f t="shared" si="8"/>
        <v>0</v>
      </c>
      <c r="F110" s="71">
        <f t="shared" si="5"/>
        <v>-50</v>
      </c>
      <c r="G110" s="71">
        <v>307.6</v>
      </c>
      <c r="H110" s="71">
        <f t="shared" si="6"/>
        <v>0</v>
      </c>
    </row>
    <row r="111" spans="1:8" ht="15.75">
      <c r="A111" s="27">
        <v>33010000</v>
      </c>
      <c r="B111" s="27" t="s">
        <v>87</v>
      </c>
      <c r="C111" s="81">
        <v>92</v>
      </c>
      <c r="D111" s="81">
        <v>93.991</v>
      </c>
      <c r="E111" s="71">
        <f t="shared" si="8"/>
        <v>102.1641304347826</v>
      </c>
      <c r="F111" s="71">
        <f t="shared" si="5"/>
        <v>1.9909999999999997</v>
      </c>
      <c r="G111" s="71">
        <v>0</v>
      </c>
      <c r="H111" s="74" t="e">
        <f t="shared" si="6"/>
        <v>#DIV/0!</v>
      </c>
    </row>
    <row r="112" spans="1:8" ht="15.75">
      <c r="A112" s="27">
        <v>40000000</v>
      </c>
      <c r="B112" s="27" t="s">
        <v>113</v>
      </c>
      <c r="C112" s="71">
        <f>+C113</f>
        <v>45.8</v>
      </c>
      <c r="D112" s="82">
        <f>+D113</f>
        <v>0</v>
      </c>
      <c r="E112" s="82">
        <f t="shared" si="8"/>
        <v>0</v>
      </c>
      <c r="F112" s="71">
        <f t="shared" si="5"/>
        <v>-45.8</v>
      </c>
      <c r="G112" s="71">
        <v>0</v>
      </c>
      <c r="H112" s="71"/>
    </row>
    <row r="113" spans="1:8" ht="24.75" customHeight="1">
      <c r="A113" s="27">
        <v>41035000</v>
      </c>
      <c r="B113" s="83" t="s">
        <v>69</v>
      </c>
      <c r="C113" s="84">
        <v>45.8</v>
      </c>
      <c r="D113" s="84">
        <v>0</v>
      </c>
      <c r="E113" s="71">
        <v>0</v>
      </c>
      <c r="F113" s="71">
        <f t="shared" si="5"/>
        <v>-45.8</v>
      </c>
      <c r="G113" s="72">
        <v>0</v>
      </c>
      <c r="H113" s="74" t="e">
        <f t="shared" si="6"/>
        <v>#DIV/0!</v>
      </c>
    </row>
    <row r="114" spans="1:8" ht="30.75" customHeight="1">
      <c r="A114" s="27">
        <v>50110000</v>
      </c>
      <c r="B114" s="69" t="s">
        <v>76</v>
      </c>
      <c r="C114" s="72">
        <v>0</v>
      </c>
      <c r="D114" s="71">
        <v>0</v>
      </c>
      <c r="E114" s="71">
        <v>0</v>
      </c>
      <c r="F114" s="71">
        <f>D114-C114</f>
        <v>0</v>
      </c>
      <c r="G114" s="71">
        <v>59.1</v>
      </c>
      <c r="H114" s="71">
        <v>0</v>
      </c>
    </row>
    <row r="115" spans="1:8" ht="15.75">
      <c r="A115" s="18" t="s">
        <v>40</v>
      </c>
      <c r="B115" s="19"/>
      <c r="C115" s="11">
        <f>C87+C102+C110+C111+C114</f>
        <v>14893.77</v>
      </c>
      <c r="D115" s="11">
        <f>D87+D102+D110+D111+D114</f>
        <v>21235.229280000003</v>
      </c>
      <c r="E115" s="11">
        <f>D115/C115*100</f>
        <v>142.57793211524015</v>
      </c>
      <c r="F115" s="11">
        <f t="shared" si="5"/>
        <v>6341.459280000003</v>
      </c>
      <c r="G115" s="11">
        <f>G87+G102+G110+G111</f>
        <v>36108.34</v>
      </c>
      <c r="H115" s="11">
        <f t="shared" si="6"/>
        <v>58.80976328460407</v>
      </c>
    </row>
    <row r="116" spans="1:8" ht="15.75">
      <c r="A116" s="18" t="s">
        <v>58</v>
      </c>
      <c r="B116" s="19"/>
      <c r="C116" s="11">
        <f>C87+C102+C110+C111+L106+C113+C114</f>
        <v>14939.57</v>
      </c>
      <c r="D116" s="11">
        <f>D87+D102+D110+D111+D113+D114</f>
        <v>21235.229280000003</v>
      </c>
      <c r="E116" s="11">
        <f>D116/C116*100</f>
        <v>142.1408332368335</v>
      </c>
      <c r="F116" s="11">
        <f t="shared" si="5"/>
        <v>6295.6592800000035</v>
      </c>
      <c r="G116" s="11">
        <f>G87+G102+G110+G111+G113++G114</f>
        <v>36167.439999999995</v>
      </c>
      <c r="H116" s="11">
        <f t="shared" si="6"/>
        <v>58.71366422395394</v>
      </c>
    </row>
    <row r="117" spans="1:8" ht="30.75" customHeight="1">
      <c r="A117" s="89" t="s">
        <v>59</v>
      </c>
      <c r="B117" s="89"/>
      <c r="C117" s="11">
        <f>C115+C84</f>
        <v>161233.59499999997</v>
      </c>
      <c r="D117" s="11">
        <f>D115+D84</f>
        <v>229387.5032</v>
      </c>
      <c r="E117" s="11">
        <f>D117/C117*100</f>
        <v>142.27029000996973</v>
      </c>
      <c r="F117" s="11">
        <f t="shared" si="5"/>
        <v>68153.90820000003</v>
      </c>
      <c r="G117" s="11">
        <f>G115+G84</f>
        <v>167626.14</v>
      </c>
      <c r="H117" s="11">
        <f t="shared" si="6"/>
        <v>136.8447088264396</v>
      </c>
    </row>
    <row r="118" spans="1:8" ht="30.75" customHeight="1">
      <c r="A118" s="89" t="s">
        <v>60</v>
      </c>
      <c r="B118" s="89"/>
      <c r="C118" s="11">
        <f>C116+C85</f>
        <v>376890.10001</v>
      </c>
      <c r="D118" s="11">
        <f>D116+D85</f>
        <v>444759.83657000004</v>
      </c>
      <c r="E118" s="11">
        <f>D118/C118*100</f>
        <v>118.00783213944841</v>
      </c>
      <c r="F118" s="11">
        <f t="shared" si="5"/>
        <v>67869.73656000005</v>
      </c>
      <c r="G118" s="11">
        <f>G116+G85</f>
        <v>335342.14</v>
      </c>
      <c r="H118" s="11">
        <f t="shared" si="6"/>
        <v>132.62867487217682</v>
      </c>
    </row>
    <row r="119" spans="1:7" ht="30.75" customHeight="1">
      <c r="A119" s="20"/>
      <c r="B119" s="20"/>
      <c r="C119" s="12"/>
      <c r="D119" s="12"/>
      <c r="E119" s="12"/>
      <c r="F119" s="12"/>
      <c r="G119" s="12"/>
    </row>
    <row r="120" spans="1:6" ht="15.75">
      <c r="A120" s="13"/>
      <c r="B120" s="14"/>
      <c r="C120" s="8"/>
      <c r="D120" s="8"/>
      <c r="E120" s="8"/>
      <c r="F120" s="8"/>
    </row>
    <row r="121" spans="1:6" ht="15.75">
      <c r="A121" s="13"/>
      <c r="B121" s="14"/>
      <c r="C121" s="8"/>
      <c r="D121" s="8"/>
      <c r="E121" s="8"/>
      <c r="F121" s="8"/>
    </row>
  </sheetData>
  <sheetProtection/>
  <mergeCells count="15">
    <mergeCell ref="B5:B6"/>
    <mergeCell ref="E5:E6"/>
    <mergeCell ref="C5:C6"/>
    <mergeCell ref="D5:D6"/>
    <mergeCell ref="F5:F6"/>
    <mergeCell ref="F1:H1"/>
    <mergeCell ref="G5:G6"/>
    <mergeCell ref="H5:H6"/>
    <mergeCell ref="A117:B117"/>
    <mergeCell ref="A118:B118"/>
    <mergeCell ref="A86:F86"/>
    <mergeCell ref="A84:B84"/>
    <mergeCell ref="A85:B85"/>
    <mergeCell ref="A7:F7"/>
    <mergeCell ref="A5:A6"/>
  </mergeCells>
  <printOptions/>
  <pageMargins left="0.37" right="0.1968503937007874" top="0.17" bottom="0.2755905511811024" header="0.16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2016-08-15T08:57:48Z</cp:lastPrinted>
  <dcterms:created xsi:type="dcterms:W3CDTF">2012-01-31T07:31:50Z</dcterms:created>
  <dcterms:modified xsi:type="dcterms:W3CDTF">2016-08-30T06:51:45Z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