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50" windowHeight="8460" tabRatio="601" activeTab="0"/>
  </bookViews>
  <sheets>
    <sheet name="Свод" sheetId="1" r:id="rId1"/>
  </sheets>
  <definedNames>
    <definedName name="_xlnm.Print_Titles" localSheetId="0">'Свод'!$3:$5</definedName>
    <definedName name="_xlnm.Print_Area" localSheetId="0">'Свод'!$A$1:$F$213</definedName>
  </definedNames>
  <calcPr fullCalcOnLoad="1"/>
</workbook>
</file>

<file path=xl/sharedStrings.xml><?xml version="1.0" encoding="utf-8"?>
<sst xmlns="http://schemas.openxmlformats.org/spreadsheetml/2006/main" count="500" uniqueCount="251">
  <si>
    <t>4.</t>
  </si>
  <si>
    <t>4.1</t>
  </si>
  <si>
    <t>4.2</t>
  </si>
  <si>
    <t>4.3</t>
  </si>
  <si>
    <t>%</t>
  </si>
  <si>
    <t>5.</t>
  </si>
  <si>
    <t>6.2</t>
  </si>
  <si>
    <t>6.3</t>
  </si>
  <si>
    <t>7.</t>
  </si>
  <si>
    <t>7.4</t>
  </si>
  <si>
    <t>7.5</t>
  </si>
  <si>
    <t>8.</t>
  </si>
  <si>
    <t>1.1</t>
  </si>
  <si>
    <t>1.3</t>
  </si>
  <si>
    <t>2.</t>
  </si>
  <si>
    <t>3.2</t>
  </si>
  <si>
    <t>6.</t>
  </si>
  <si>
    <t>6.1</t>
  </si>
  <si>
    <t>7.1</t>
  </si>
  <si>
    <t>7.2</t>
  </si>
  <si>
    <t>1.</t>
  </si>
  <si>
    <t>2.1</t>
  </si>
  <si>
    <t>7.3</t>
  </si>
  <si>
    <t>млн грн</t>
  </si>
  <si>
    <t>грн</t>
  </si>
  <si>
    <t>млн тонн</t>
  </si>
  <si>
    <t>млн пас.</t>
  </si>
  <si>
    <t>3.3</t>
  </si>
  <si>
    <t>7.2.1</t>
  </si>
  <si>
    <t>7.2.3</t>
  </si>
  <si>
    <t>млн дол. США</t>
  </si>
  <si>
    <t>1.2</t>
  </si>
  <si>
    <t>Од. виміру</t>
  </si>
  <si>
    <t>ФІНАНСОВІ РЕСУРСИ</t>
  </si>
  <si>
    <t>Ресурси бюджетів - усього</t>
  </si>
  <si>
    <t>Фінансування заходів</t>
  </si>
  <si>
    <t>Видатки місцевих бюджетів</t>
  </si>
  <si>
    <t>у т.ч.</t>
  </si>
  <si>
    <t>загальний фонд</t>
  </si>
  <si>
    <t>спеціальний фонд</t>
  </si>
  <si>
    <t>Фінанси суб'єктів господарювання</t>
  </si>
  <si>
    <t>Охорона здоров'я</t>
  </si>
  <si>
    <t xml:space="preserve">Смертність дітей до 1 року життя </t>
  </si>
  <si>
    <t xml:space="preserve">Місткість амбулаторно-поліклінічних закладів </t>
  </si>
  <si>
    <t>тис. відвідувань за зміну</t>
  </si>
  <si>
    <t>Кількість лікарняних закладів</t>
  </si>
  <si>
    <t>Кількість лікарняних ліжок</t>
  </si>
  <si>
    <t>Загальна чисельність лікарів в закладах охорони здоров’я усіх форм підпорядкування</t>
  </si>
  <si>
    <t>Загальна чисельність середніх медпрацівників в закладах охорони здоров’я усіх форм підпорядкування</t>
  </si>
  <si>
    <t>Динаміка захворювань за основними видами захворювань:</t>
  </si>
  <si>
    <t>усі захворювання</t>
  </si>
  <si>
    <t>хвороби системи кровообігу</t>
  </si>
  <si>
    <t>злоякісні новоутворення</t>
  </si>
  <si>
    <t>активний туберкульоз</t>
  </si>
  <si>
    <t>хвороби органів дихання</t>
  </si>
  <si>
    <t>хвороби органів травлення</t>
  </si>
  <si>
    <t>Кількість ВІЛ-інфікованих, що перебувають на обліку у медичних закладах на кінець року, осіб</t>
  </si>
  <si>
    <t>Кількість хворих на СНІД, що перебувають на обліку у медичних закладах на кінець року, осіб</t>
  </si>
  <si>
    <t>осіб</t>
  </si>
  <si>
    <t>Освіта</t>
  </si>
  <si>
    <t>Видатки на утримання установ  освіти</t>
  </si>
  <si>
    <t>Дошкільна освіта</t>
  </si>
  <si>
    <t>Кількість дошкільних навчальних закладів</t>
  </si>
  <si>
    <t>од.</t>
  </si>
  <si>
    <t xml:space="preserve">Кількість відкритих дитячих дошкільних закладів </t>
  </si>
  <si>
    <t>Кількість місць у постійних дошкільних закладах</t>
  </si>
  <si>
    <t>у міських поселеннях</t>
  </si>
  <si>
    <t>у сільській місцевості</t>
  </si>
  <si>
    <t>Кількість дітей у дошкільних  навчальних закладах</t>
  </si>
  <si>
    <t>Кількість педагогічних працівників</t>
  </si>
  <si>
    <t>Кількість загальноосвітніх навчальних  закладів</t>
  </si>
  <si>
    <t>у тому числі:</t>
  </si>
  <si>
    <t>денних</t>
  </si>
  <si>
    <t>вечірніх</t>
  </si>
  <si>
    <t>Кількість учнів</t>
  </si>
  <si>
    <t xml:space="preserve">у денних загальноосвітніх навчальних закладах </t>
  </si>
  <si>
    <t xml:space="preserve">у вечірніх загальноосвітніх навчальних закладах </t>
  </si>
  <si>
    <t xml:space="preserve">Середня наповнюваність класів денних загальноосвітніх закладів </t>
  </si>
  <si>
    <t xml:space="preserve"> у % до загальної кількості випускників 9 класів</t>
  </si>
  <si>
    <t xml:space="preserve">з них: </t>
  </si>
  <si>
    <t>Професійно-технічна освіта</t>
  </si>
  <si>
    <t>Кількість закладів</t>
  </si>
  <si>
    <t>Кількість учнів, слухачів</t>
  </si>
  <si>
    <t>Прийнято учнів, слухачів</t>
  </si>
  <si>
    <t>в тому числі за рахунок державного замовлення</t>
  </si>
  <si>
    <t>Підготовлено (випущено) кваліфікованих робітників</t>
  </si>
  <si>
    <t>Вищі навчальні заклади</t>
  </si>
  <si>
    <t>у тому числі державних закладів</t>
  </si>
  <si>
    <t>у тому числі у державних закладах</t>
  </si>
  <si>
    <t>у тому числі до державних закладів</t>
  </si>
  <si>
    <t>у тому числі державними закладами</t>
  </si>
  <si>
    <t>Кількість студентів в закладах</t>
  </si>
  <si>
    <t>Прийнято студентів</t>
  </si>
  <si>
    <t>Випущено фахівців</t>
  </si>
  <si>
    <t>Культура та мистецтво</t>
  </si>
  <si>
    <t>Масові та універсальні бібліотеки</t>
  </si>
  <si>
    <t>одиниць</t>
  </si>
  <si>
    <t>Заклади клубного типу</t>
  </si>
  <si>
    <t>Кіноустановки з платним показом</t>
  </si>
  <si>
    <t>Музеї</t>
  </si>
  <si>
    <t>Театри</t>
  </si>
  <si>
    <t>Школи естетичного виховання (дитячі музичні школи, мистецтв, художні, хореографічні)</t>
  </si>
  <si>
    <t>Заклади фізичної культури та спорту</t>
  </si>
  <si>
    <t>Видатки на утримання закладів фізичної культури та спорту</t>
  </si>
  <si>
    <t>Стадіони</t>
  </si>
  <si>
    <t>Плавальні басейни</t>
  </si>
  <si>
    <t>Спортивні майданчики</t>
  </si>
  <si>
    <t>Кількість підприємств, установ, організацій, де проводиться фізкультурно-оздоровча робота, одиниць (без урахування кількості загальноосвітніх, професійно-технічних та вищих навчальних закладів)</t>
  </si>
  <si>
    <t>Кількість дитячо-підліткових фізкультурно-спортивних клубів за місцем проживання населення</t>
  </si>
  <si>
    <t>Кількість дитячо-юнацьких спортивних шкіл, спеціалізованих дитячо-юнацьких спортивних шкіл, шкіл вищої спортивної майстерності</t>
  </si>
  <si>
    <t>Сім’я, діти та молодь</t>
  </si>
  <si>
    <t>Кількість дитячих будинків сімейного типу</t>
  </si>
  <si>
    <t>Кількість створених дитячих будинків сімейного типу</t>
  </si>
  <si>
    <t>Кількість прийомних сімей</t>
  </si>
  <si>
    <t>Кількість притулків для неповнолітніх</t>
  </si>
  <si>
    <t>Кількість центрів соціально-психологічної реабілітації дітей</t>
  </si>
  <si>
    <t>Центри соціальних служб для сім’ї, дітей та молоді, в тому числі сільські та селищні, одиниць</t>
  </si>
  <si>
    <t>Центри соціально-психологічної допомоги, одиниць</t>
  </si>
  <si>
    <t>Центри матері та дитини, одиниць</t>
  </si>
  <si>
    <t>Соціальні гуртожитки, одиниць</t>
  </si>
  <si>
    <t xml:space="preserve">ПРИРОДОКОРИСТУВАННЯ ТА БЕЗПЕКА ЖИТТЄДІЯЛЬНОСТІ ЛЮДИНИ </t>
  </si>
  <si>
    <t>Охорона навколишнього природного середовища</t>
  </si>
  <si>
    <t>Загальна кількість викидів забруднюючих речовин в атмосферне повітря</t>
  </si>
  <si>
    <t>на 1000 народжених живими</t>
  </si>
  <si>
    <t>тис. од.</t>
  </si>
  <si>
    <t>тис. осіб</t>
  </si>
  <si>
    <t xml:space="preserve"> випадків на 100 тис. населення</t>
  </si>
  <si>
    <t>тис.од.</t>
  </si>
  <si>
    <t>тис. тонн</t>
  </si>
  <si>
    <t>Прибуток від звичайної діяльності до оподаткування</t>
  </si>
  <si>
    <t>Питома вага прибуткових підприємств в загальній кількості підприємств</t>
  </si>
  <si>
    <t>Збитки від звичайної діяльності до оподаткування</t>
  </si>
  <si>
    <t>Питома вага збиткових підприємств в загальній кількості підприємств</t>
  </si>
  <si>
    <t>Сальдо фінансових результатів</t>
  </si>
  <si>
    <t>РИНКОВІ ПЕРЕТВОРЕННЯ</t>
  </si>
  <si>
    <t xml:space="preserve">Кількість діючих малих підприємств </t>
  </si>
  <si>
    <t>Кількість малих підприємств на 10 тис. населення</t>
  </si>
  <si>
    <t xml:space="preserve">Кількість діючих середніх підприємств </t>
  </si>
  <si>
    <t>Кількість середніх підприємств на 10 тис. населення</t>
  </si>
  <si>
    <t xml:space="preserve">Інвестиційна діяльність </t>
  </si>
  <si>
    <t>Обсяг капітальних інвестицій</t>
  </si>
  <si>
    <t>житлове будівництво</t>
  </si>
  <si>
    <t>освіта</t>
  </si>
  <si>
    <t>охорона здоров'я і надання соціальної допомоги</t>
  </si>
  <si>
    <t xml:space="preserve">Іноземні інвестиції </t>
  </si>
  <si>
    <t>Прямі іноземні інвестиції (приріст капіталу)</t>
  </si>
  <si>
    <t>РЕАЛЬНИЙ СЕКТОР ЕКОНОМІКИ</t>
  </si>
  <si>
    <t>Основні показники ефективності регіональної промислової політики</t>
  </si>
  <si>
    <t>Темпи росту обсягів промислового виробництва - усього</t>
  </si>
  <si>
    <t>Транспорт і зв'язок</t>
  </si>
  <si>
    <t>Перевезення вантажів - усього</t>
  </si>
  <si>
    <t>у тому числі залізничним транспортом</t>
  </si>
  <si>
    <t>автомобільним транспортом загального користування</t>
  </si>
  <si>
    <t>Перевезення пасажирів, усього</t>
  </si>
  <si>
    <t>Споживчий ринок</t>
  </si>
  <si>
    <t>ЗОВНІШНЬОЕКОНОМІЧНА ДІЯЛЬНІСТЬ</t>
  </si>
  <si>
    <t>Темп росту (зниження) зовнішньоекономічного обороту</t>
  </si>
  <si>
    <t>Темпи росту об' єму експорту товарів</t>
  </si>
  <si>
    <t xml:space="preserve">Темпи росту об' єму імпорту товарів </t>
  </si>
  <si>
    <t>Сальдо зовнішньої торгівлі</t>
  </si>
  <si>
    <t>СОЦІАЛЬНА СФЕРА</t>
  </si>
  <si>
    <t>Демографічна ситуація</t>
  </si>
  <si>
    <t>Чисельність наявного населення</t>
  </si>
  <si>
    <t>Кількість народжених</t>
  </si>
  <si>
    <t>Кількість померлих</t>
  </si>
  <si>
    <t>Природний приріст (зменшення) населення</t>
  </si>
  <si>
    <t>Кількість прибулих</t>
  </si>
  <si>
    <t>Ринок праці і зайнятість</t>
  </si>
  <si>
    <t>Грошові доходи населення</t>
  </si>
  <si>
    <t>Фонд оплати праці усіх працівників, зайнятих у галузях економіки (без малих підприємств)</t>
  </si>
  <si>
    <t>Середньомісячна заробітна плата</t>
  </si>
  <si>
    <t>Середній розмір пенсії</t>
  </si>
  <si>
    <t>Житлово-комунальне господарство</t>
  </si>
  <si>
    <r>
      <t>тис. м</t>
    </r>
    <r>
      <rPr>
        <vertAlign val="superscript"/>
        <sz val="12"/>
        <rFont val="Times New Roman"/>
        <family val="1"/>
      </rPr>
      <t>2</t>
    </r>
  </si>
  <si>
    <t>рівень оплати за послуги ЖКГ:</t>
  </si>
  <si>
    <t xml:space="preserve"> - теплопостачання</t>
  </si>
  <si>
    <t xml:space="preserve"> - водопостачання і водовідведення</t>
  </si>
  <si>
    <t xml:space="preserve"> - утримання будинків, споруд і прилеглої території</t>
  </si>
  <si>
    <t>Обсяг реалізованої промислової продукції</t>
  </si>
  <si>
    <t xml:space="preserve">Питома вага обсягів реалізованої продукції (товарів, послуг) малими підприємствами від загальної обсягу реалізованої продукції (товарів, послуг) </t>
  </si>
  <si>
    <t xml:space="preserve">Питома вага обсягів реалізованої продукції (товарів, послуг) середніми підприємствами від загальної обсягу реалізованої продукції (товарів, послуг) </t>
  </si>
  <si>
    <t>Чисельність штатних працівників</t>
  </si>
  <si>
    <t>Кількість створених робочих місць</t>
  </si>
  <si>
    <t>Кількість ліквідованих робочих місць</t>
  </si>
  <si>
    <t>Кількість зайнятих працівників на малих підприємствах</t>
  </si>
  <si>
    <t>Кількість зайнятих працівників на середніх підприємствах</t>
  </si>
  <si>
    <t>Доходи населення всього</t>
  </si>
  <si>
    <t>Співвідношення заробітної плати до доходів населення</t>
  </si>
  <si>
    <t>Питома вага теплових мереж, які знаходяться в аварійному стані</t>
  </si>
  <si>
    <t xml:space="preserve">Питома вага водопровідних мереж, які знаходяться в аварійному стані </t>
  </si>
  <si>
    <t>Питома вага каналізаційних мереж, які знаходяться в аварійному стані</t>
  </si>
  <si>
    <t>Чисельність дітей віком від 3 до 6 років</t>
  </si>
  <si>
    <t xml:space="preserve"> - в них дітей</t>
  </si>
  <si>
    <t xml:space="preserve"> - в них місць</t>
  </si>
  <si>
    <t>4.4</t>
  </si>
  <si>
    <t>Будівництво</t>
  </si>
  <si>
    <t>Індекс обсягу виконаних будівельних робіт</t>
  </si>
  <si>
    <t>Кількість фізичних осіб-підприємців, що сплачують податки</t>
  </si>
  <si>
    <t>Питома вага фізичних осіб-підприємців, що сплачують податки, в загальній кількості зареєстрованих</t>
  </si>
  <si>
    <t>Кількість працівників, найманих фізичними особами-підприємцями</t>
  </si>
  <si>
    <t xml:space="preserve">у 11 класах загальноосвітних шкіл  </t>
  </si>
  <si>
    <t>Рівень травматизму неселення</t>
  </si>
  <si>
    <t>Обсяг прямих іноземних інвестицій з початку інвестування</t>
  </si>
  <si>
    <t>Обсяг експорту товарів</t>
  </si>
  <si>
    <t>Обсяг імпорту товарів</t>
  </si>
  <si>
    <t>промисловість</t>
  </si>
  <si>
    <t>6.4</t>
  </si>
  <si>
    <t>7.2.2</t>
  </si>
  <si>
    <t>сільське господарство</t>
  </si>
  <si>
    <t>№ з/п</t>
  </si>
  <si>
    <t>Розвиток малого і середнього бізнесу</t>
  </si>
  <si>
    <t>Кількість зареєстрованих  фізичних осіб-підприємців</t>
  </si>
  <si>
    <t>Кількість вибулих</t>
  </si>
  <si>
    <t>Чисельність працівників у віці 15-70 років, зайнятих економічною діяльністю (у середньому за рік)</t>
  </si>
  <si>
    <t>Чисельність безробітних за методологією МОП (у середньому за рік)</t>
  </si>
  <si>
    <t>Рівень безробіття за методологією МОП, в % серед  економічно активного населення у віці 15-70 років</t>
  </si>
  <si>
    <t>Зовнішньоторговельний оборот товарів</t>
  </si>
  <si>
    <t>ГУМАНІТАРНА СФЕРА</t>
  </si>
  <si>
    <t>Видатки на утримання установ  охорони здоров'я</t>
  </si>
  <si>
    <t xml:space="preserve">Отримання базової та повної загальної освіти </t>
  </si>
  <si>
    <t>Видатки на утримання культури та мистецтва</t>
  </si>
  <si>
    <t>Спортивні зали площею не менш як 162 кв. метри</t>
  </si>
  <si>
    <t>чисельність дітей-сиріт</t>
  </si>
  <si>
    <t>в них дітей</t>
  </si>
  <si>
    <t>Кількість дітей, влаштованих у притулки для неповнолітніх</t>
  </si>
  <si>
    <t>Центри для ВІЛ-інфікованих дітей та молоді, одиниць</t>
  </si>
  <si>
    <t>в т.ч. заробітна плата</t>
  </si>
  <si>
    <t>Обсяг виконаних будівельних робіт (у фактичних цінах без ПДВ)</t>
  </si>
  <si>
    <t>Прогноз 
на 2015 рік</t>
  </si>
  <si>
    <t>х</t>
  </si>
  <si>
    <t>-</t>
  </si>
  <si>
    <t>x</t>
  </si>
  <si>
    <t>електротранспортом</t>
  </si>
  <si>
    <t>кількість створених ОСМД (за накопиченням)</t>
  </si>
  <si>
    <t>ДОДАТОК 1</t>
  </si>
  <si>
    <t xml:space="preserve">Обсяг реалізованих послуг </t>
  </si>
  <si>
    <t xml:space="preserve">Темпи росту обсягів реалізованих послуг </t>
  </si>
  <si>
    <t>Міграційний приріст (скорочення) населення</t>
  </si>
  <si>
    <t>Введення в експлуатацію житла</t>
  </si>
  <si>
    <t>Індекси середньомісячної заробітної плати у % до  попереднього року</t>
  </si>
  <si>
    <t>Надходження податків і платежів до бюджетів всіх рівнів</t>
  </si>
  <si>
    <t>у тому числі доходи місцевих бюджетів</t>
  </si>
  <si>
    <t>Доходи місцевих бюджетів (з урахуванням трансфертів з держбюджету)</t>
  </si>
  <si>
    <t>Темп росту (зниження)І пів. 2015 року до прогнозу на 2015 року %</t>
  </si>
  <si>
    <t>*</t>
  </si>
  <si>
    <t>Основні показники економічного і соціального розвитку м.СЄВЄРОДОНЕЦЬКА за І півріччя 2015 року</t>
  </si>
  <si>
    <t>Факт 
за І півр. 2015 року</t>
  </si>
  <si>
    <t>спорт</t>
  </si>
  <si>
    <t>* статистична звітність відсутня</t>
  </si>
  <si>
    <t>Темпи росту роздрібної торгівлі (без урахування обороту фізичних осіб-підприємців) у фактичних цінах (І кв. 2015р.)</t>
  </si>
  <si>
    <t>Обсяг обороту роздрібної торгівлі (без урахування обороту фізичних осіб-підприємців) (І кв. 2015р.)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</si>
</sst>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гр.&quot;;\-#,##0&quot;гр.&quot;"/>
    <numFmt numFmtId="165" formatCode="#,##0&quot;гр.&quot;;[Red]\-#,##0&quot;гр.&quot;"/>
    <numFmt numFmtId="166" formatCode="#,##0.00&quot;гр.&quot;;\-#,##0.00&quot;гр.&quot;"/>
    <numFmt numFmtId="167" formatCode="#,##0.00&quot;гр.&quot;;[Red]\-#,##0.00&quot;гр.&quot;"/>
    <numFmt numFmtId="168" formatCode="_-* #,##0&quot;гр.&quot;_-;\-* #,##0&quot;гр.&quot;_-;_-* &quot;-&quot;&quot;гр.&quot;_-;_-@_-"/>
    <numFmt numFmtId="169" formatCode="_-* #,##0_г_р_._-;\-* #,##0_г_р_._-;_-* &quot;-&quot;_г_р_._-;_-@_-"/>
    <numFmt numFmtId="170" formatCode="_-* #,##0.00&quot;гр.&quot;_-;\-* #,##0.00&quot;гр.&quot;_-;_-* &quot;-&quot;??&quot;гр.&quot;_-;_-@_-"/>
    <numFmt numFmtId="171" formatCode="_-* #,##0.00_г_р_._-;\-* #,##0.00_г_р_._-;_-* &quot;-&quot;??_г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р_._-;\-* #,##0.000_р_._-;_-* &quot;-&quot;??_р_._-;_-@_-"/>
    <numFmt numFmtId="195" formatCode="_-* #,##0.0_р_._-;\-* #,##0.0_р_._-;_-* &quot;-&quot;??_р_._-;_-@_-"/>
    <numFmt numFmtId="196" formatCode="0.000000"/>
    <numFmt numFmtId="197" formatCode="0.00000"/>
    <numFmt numFmtId="198" formatCode="0.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9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88" fontId="0" fillId="0" borderId="0" xfId="0" applyNumberFormat="1" applyFill="1" applyAlignment="1">
      <alignment horizontal="center"/>
    </xf>
    <xf numFmtId="0" fontId="4" fillId="0" borderId="0" xfId="0" applyFont="1" applyFill="1" applyBorder="1" applyAlignment="1">
      <alignment/>
    </xf>
    <xf numFmtId="188" fontId="1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0" xfId="0" applyFont="1" applyFill="1" applyAlignment="1">
      <alignment/>
    </xf>
    <xf numFmtId="0" fontId="9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2" fillId="0" borderId="0" xfId="0" applyFont="1" applyFill="1" applyAlignment="1">
      <alignment horizontal="right" vertical="justify"/>
    </xf>
    <xf numFmtId="0" fontId="0" fillId="0" borderId="0" xfId="0" applyFont="1" applyFill="1" applyBorder="1" applyAlignment="1">
      <alignment/>
    </xf>
    <xf numFmtId="188" fontId="7" fillId="0" borderId="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justify" wrapText="1"/>
    </xf>
    <xf numFmtId="0" fontId="5" fillId="0" borderId="11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3" fillId="0" borderId="12" xfId="0" applyFont="1" applyFill="1" applyBorder="1" applyAlignment="1">
      <alignment wrapText="1"/>
    </xf>
    <xf numFmtId="188" fontId="0" fillId="0" borderId="0" xfId="0" applyNumberForma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8" fontId="11" fillId="0" borderId="10" xfId="0" applyNumberFormat="1" applyFont="1" applyFill="1" applyBorder="1" applyAlignment="1">
      <alignment horizontal="center" vertical="center" wrapText="1"/>
    </xf>
    <xf numFmtId="188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89" fontId="11" fillId="0" borderId="11" xfId="0" applyNumberFormat="1" applyFont="1" applyFill="1" applyBorder="1" applyAlignment="1">
      <alignment horizontal="center" vertical="center" wrapText="1"/>
    </xf>
    <xf numFmtId="195" fontId="11" fillId="0" borderId="11" xfId="58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justify" wrapText="1"/>
    </xf>
    <xf numFmtId="0" fontId="6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88" fontId="11" fillId="33" borderId="10" xfId="0" applyNumberFormat="1" applyFont="1" applyFill="1" applyBorder="1" applyAlignment="1">
      <alignment horizontal="center" vertical="center" wrapText="1"/>
    </xf>
    <xf numFmtId="188" fontId="11" fillId="33" borderId="11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indent="3"/>
    </xf>
    <xf numFmtId="0" fontId="11" fillId="0" borderId="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 vertical="center" wrapText="1"/>
    </xf>
    <xf numFmtId="189" fontId="11" fillId="33" borderId="11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1" fontId="11" fillId="33" borderId="11" xfId="0" applyNumberFormat="1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2" fontId="11" fillId="33" borderId="11" xfId="0" applyNumberFormat="1" applyFont="1" applyFill="1" applyBorder="1" applyAlignment="1">
      <alignment horizontal="center" vertical="center" wrapText="1"/>
    </xf>
    <xf numFmtId="195" fontId="11" fillId="0" borderId="11" xfId="58" applyNumberFormat="1" applyFont="1" applyFill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/>
    </xf>
    <xf numFmtId="188" fontId="11" fillId="34" borderId="10" xfId="0" applyNumberFormat="1" applyFont="1" applyFill="1" applyBorder="1" applyAlignment="1">
      <alignment horizontal="center" vertical="center" wrapText="1"/>
    </xf>
    <xf numFmtId="188" fontId="9" fillId="33" borderId="13" xfId="0" applyNumberFormat="1" applyFont="1" applyFill="1" applyBorder="1" applyAlignment="1">
      <alignment horizontal="center" vertical="center" wrapText="1"/>
    </xf>
    <xf numFmtId="188" fontId="9" fillId="33" borderId="14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9" fillId="0" borderId="1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88" fontId="9" fillId="0" borderId="13" xfId="0" applyNumberFormat="1" applyFont="1" applyFill="1" applyBorder="1" applyAlignment="1">
      <alignment horizontal="center" vertical="center" wrapText="1"/>
    </xf>
    <xf numFmtId="188" fontId="9" fillId="0" borderId="14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188" fontId="11" fillId="34" borderId="11" xfId="0" applyNumberFormat="1" applyFont="1" applyFill="1" applyBorder="1" applyAlignment="1">
      <alignment horizontal="center" vertical="center" wrapText="1"/>
    </xf>
    <xf numFmtId="189" fontId="11" fillId="34" borderId="11" xfId="0" applyNumberFormat="1" applyFont="1" applyFill="1" applyBorder="1" applyAlignment="1">
      <alignment horizontal="center" vertical="center" wrapText="1"/>
    </xf>
    <xf numFmtId="1" fontId="11" fillId="34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419100</xdr:colOff>
      <xdr:row>715</xdr:row>
      <xdr:rowOff>133350</xdr:rowOff>
    </xdr:from>
    <xdr:to>
      <xdr:col>22</xdr:col>
      <xdr:colOff>228600</xdr:colOff>
      <xdr:row>715</xdr:row>
      <xdr:rowOff>133350</xdr:rowOff>
    </xdr:to>
    <xdr:sp>
      <xdr:nvSpPr>
        <xdr:cNvPr id="1" name="Line 637"/>
        <xdr:cNvSpPr>
          <a:spLocks/>
        </xdr:cNvSpPr>
      </xdr:nvSpPr>
      <xdr:spPr>
        <a:xfrm flipV="1">
          <a:off x="23098125" y="136245600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419100</xdr:colOff>
      <xdr:row>717</xdr:row>
      <xdr:rowOff>142875</xdr:rowOff>
    </xdr:from>
    <xdr:to>
      <xdr:col>22</xdr:col>
      <xdr:colOff>228600</xdr:colOff>
      <xdr:row>717</xdr:row>
      <xdr:rowOff>142875</xdr:rowOff>
    </xdr:to>
    <xdr:sp>
      <xdr:nvSpPr>
        <xdr:cNvPr id="2" name="Line 639"/>
        <xdr:cNvSpPr>
          <a:spLocks/>
        </xdr:cNvSpPr>
      </xdr:nvSpPr>
      <xdr:spPr>
        <a:xfrm flipV="1">
          <a:off x="23098125" y="136578975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400050</xdr:colOff>
      <xdr:row>719</xdr:row>
      <xdr:rowOff>95250</xdr:rowOff>
    </xdr:from>
    <xdr:to>
      <xdr:col>22</xdr:col>
      <xdr:colOff>209550</xdr:colOff>
      <xdr:row>719</xdr:row>
      <xdr:rowOff>95250</xdr:rowOff>
    </xdr:to>
    <xdr:sp>
      <xdr:nvSpPr>
        <xdr:cNvPr id="3" name="Line 640"/>
        <xdr:cNvSpPr>
          <a:spLocks/>
        </xdr:cNvSpPr>
      </xdr:nvSpPr>
      <xdr:spPr>
        <a:xfrm flipV="1">
          <a:off x="23079075" y="136855200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400050</xdr:colOff>
      <xdr:row>719</xdr:row>
      <xdr:rowOff>95250</xdr:rowOff>
    </xdr:from>
    <xdr:to>
      <xdr:col>22</xdr:col>
      <xdr:colOff>209550</xdr:colOff>
      <xdr:row>719</xdr:row>
      <xdr:rowOff>95250</xdr:rowOff>
    </xdr:to>
    <xdr:sp>
      <xdr:nvSpPr>
        <xdr:cNvPr id="4" name="Line 641"/>
        <xdr:cNvSpPr>
          <a:spLocks/>
        </xdr:cNvSpPr>
      </xdr:nvSpPr>
      <xdr:spPr>
        <a:xfrm flipV="1">
          <a:off x="23079075" y="136855200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419100</xdr:colOff>
      <xdr:row>715</xdr:row>
      <xdr:rowOff>133350</xdr:rowOff>
    </xdr:from>
    <xdr:to>
      <xdr:col>22</xdr:col>
      <xdr:colOff>228600</xdr:colOff>
      <xdr:row>715</xdr:row>
      <xdr:rowOff>133350</xdr:rowOff>
    </xdr:to>
    <xdr:sp>
      <xdr:nvSpPr>
        <xdr:cNvPr id="5" name="Line 642"/>
        <xdr:cNvSpPr>
          <a:spLocks/>
        </xdr:cNvSpPr>
      </xdr:nvSpPr>
      <xdr:spPr>
        <a:xfrm flipV="1">
          <a:off x="23098125" y="136245600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123825</xdr:colOff>
      <xdr:row>649</xdr:row>
      <xdr:rowOff>142875</xdr:rowOff>
    </xdr:from>
    <xdr:to>
      <xdr:col>21</xdr:col>
      <xdr:colOff>619125</xdr:colOff>
      <xdr:row>649</xdr:row>
      <xdr:rowOff>142875</xdr:rowOff>
    </xdr:to>
    <xdr:sp>
      <xdr:nvSpPr>
        <xdr:cNvPr id="6" name="Line 638"/>
        <xdr:cNvSpPr>
          <a:spLocks/>
        </xdr:cNvSpPr>
      </xdr:nvSpPr>
      <xdr:spPr>
        <a:xfrm flipV="1">
          <a:off x="22802850" y="125568075"/>
          <a:ext cx="495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619125</xdr:colOff>
      <xdr:row>552</xdr:row>
      <xdr:rowOff>9525</xdr:rowOff>
    </xdr:from>
    <xdr:to>
      <xdr:col>22</xdr:col>
      <xdr:colOff>419100</xdr:colOff>
      <xdr:row>552</xdr:row>
      <xdr:rowOff>9525</xdr:rowOff>
    </xdr:to>
    <xdr:sp>
      <xdr:nvSpPr>
        <xdr:cNvPr id="7" name="Line 638"/>
        <xdr:cNvSpPr>
          <a:spLocks/>
        </xdr:cNvSpPr>
      </xdr:nvSpPr>
      <xdr:spPr>
        <a:xfrm flipV="1">
          <a:off x="23298150" y="109728000"/>
          <a:ext cx="495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466725</xdr:colOff>
      <xdr:row>589</xdr:row>
      <xdr:rowOff>9525</xdr:rowOff>
    </xdr:from>
    <xdr:to>
      <xdr:col>21</xdr:col>
      <xdr:colOff>276225</xdr:colOff>
      <xdr:row>589</xdr:row>
      <xdr:rowOff>9525</xdr:rowOff>
    </xdr:to>
    <xdr:sp>
      <xdr:nvSpPr>
        <xdr:cNvPr id="8" name="Line 638"/>
        <xdr:cNvSpPr>
          <a:spLocks/>
        </xdr:cNvSpPr>
      </xdr:nvSpPr>
      <xdr:spPr>
        <a:xfrm flipV="1">
          <a:off x="22450425" y="115719225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466725</xdr:colOff>
      <xdr:row>445</xdr:row>
      <xdr:rowOff>0</xdr:rowOff>
    </xdr:from>
    <xdr:to>
      <xdr:col>21</xdr:col>
      <xdr:colOff>276225</xdr:colOff>
      <xdr:row>445</xdr:row>
      <xdr:rowOff>0</xdr:rowOff>
    </xdr:to>
    <xdr:sp>
      <xdr:nvSpPr>
        <xdr:cNvPr id="9" name="Line 638"/>
        <xdr:cNvSpPr>
          <a:spLocks/>
        </xdr:cNvSpPr>
      </xdr:nvSpPr>
      <xdr:spPr>
        <a:xfrm flipV="1">
          <a:off x="22450425" y="92392500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466725</xdr:colOff>
      <xdr:row>445</xdr:row>
      <xdr:rowOff>0</xdr:rowOff>
    </xdr:from>
    <xdr:to>
      <xdr:col>21</xdr:col>
      <xdr:colOff>276225</xdr:colOff>
      <xdr:row>445</xdr:row>
      <xdr:rowOff>0</xdr:rowOff>
    </xdr:to>
    <xdr:sp>
      <xdr:nvSpPr>
        <xdr:cNvPr id="10" name="Line 638"/>
        <xdr:cNvSpPr>
          <a:spLocks/>
        </xdr:cNvSpPr>
      </xdr:nvSpPr>
      <xdr:spPr>
        <a:xfrm flipV="1">
          <a:off x="22450425" y="92392500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466725</xdr:colOff>
      <xdr:row>445</xdr:row>
      <xdr:rowOff>0</xdr:rowOff>
    </xdr:from>
    <xdr:to>
      <xdr:col>21</xdr:col>
      <xdr:colOff>276225</xdr:colOff>
      <xdr:row>445</xdr:row>
      <xdr:rowOff>0</xdr:rowOff>
    </xdr:to>
    <xdr:sp>
      <xdr:nvSpPr>
        <xdr:cNvPr id="11" name="Line 638"/>
        <xdr:cNvSpPr>
          <a:spLocks/>
        </xdr:cNvSpPr>
      </xdr:nvSpPr>
      <xdr:spPr>
        <a:xfrm flipV="1">
          <a:off x="22450425" y="92392500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466725</xdr:colOff>
      <xdr:row>445</xdr:row>
      <xdr:rowOff>0</xdr:rowOff>
    </xdr:from>
    <xdr:to>
      <xdr:col>21</xdr:col>
      <xdr:colOff>276225</xdr:colOff>
      <xdr:row>445</xdr:row>
      <xdr:rowOff>0</xdr:rowOff>
    </xdr:to>
    <xdr:sp>
      <xdr:nvSpPr>
        <xdr:cNvPr id="12" name="Line 638"/>
        <xdr:cNvSpPr>
          <a:spLocks/>
        </xdr:cNvSpPr>
      </xdr:nvSpPr>
      <xdr:spPr>
        <a:xfrm flipV="1">
          <a:off x="22450425" y="92392500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466725</xdr:colOff>
      <xdr:row>445</xdr:row>
      <xdr:rowOff>0</xdr:rowOff>
    </xdr:from>
    <xdr:to>
      <xdr:col>21</xdr:col>
      <xdr:colOff>276225</xdr:colOff>
      <xdr:row>445</xdr:row>
      <xdr:rowOff>0</xdr:rowOff>
    </xdr:to>
    <xdr:sp>
      <xdr:nvSpPr>
        <xdr:cNvPr id="13" name="Line 638"/>
        <xdr:cNvSpPr>
          <a:spLocks/>
        </xdr:cNvSpPr>
      </xdr:nvSpPr>
      <xdr:spPr>
        <a:xfrm flipV="1">
          <a:off x="22450425" y="92392500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466725</xdr:colOff>
      <xdr:row>622</xdr:row>
      <xdr:rowOff>66675</xdr:rowOff>
    </xdr:from>
    <xdr:to>
      <xdr:col>21</xdr:col>
      <xdr:colOff>276225</xdr:colOff>
      <xdr:row>622</xdr:row>
      <xdr:rowOff>66675</xdr:rowOff>
    </xdr:to>
    <xdr:sp>
      <xdr:nvSpPr>
        <xdr:cNvPr id="14" name="Line 638"/>
        <xdr:cNvSpPr>
          <a:spLocks/>
        </xdr:cNvSpPr>
      </xdr:nvSpPr>
      <xdr:spPr>
        <a:xfrm flipV="1">
          <a:off x="22450425" y="121119900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466725</xdr:colOff>
      <xdr:row>651</xdr:row>
      <xdr:rowOff>95250</xdr:rowOff>
    </xdr:from>
    <xdr:to>
      <xdr:col>21</xdr:col>
      <xdr:colOff>276225</xdr:colOff>
      <xdr:row>651</xdr:row>
      <xdr:rowOff>95250</xdr:rowOff>
    </xdr:to>
    <xdr:sp>
      <xdr:nvSpPr>
        <xdr:cNvPr id="15" name="Line 638"/>
        <xdr:cNvSpPr>
          <a:spLocks/>
        </xdr:cNvSpPr>
      </xdr:nvSpPr>
      <xdr:spPr>
        <a:xfrm flipV="1">
          <a:off x="22450425" y="125844300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466725</xdr:colOff>
      <xdr:row>651</xdr:row>
      <xdr:rowOff>95250</xdr:rowOff>
    </xdr:from>
    <xdr:to>
      <xdr:col>21</xdr:col>
      <xdr:colOff>276225</xdr:colOff>
      <xdr:row>651</xdr:row>
      <xdr:rowOff>95250</xdr:rowOff>
    </xdr:to>
    <xdr:sp>
      <xdr:nvSpPr>
        <xdr:cNvPr id="16" name="Line 638"/>
        <xdr:cNvSpPr>
          <a:spLocks/>
        </xdr:cNvSpPr>
      </xdr:nvSpPr>
      <xdr:spPr>
        <a:xfrm flipV="1">
          <a:off x="22450425" y="125844300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466725</xdr:colOff>
      <xdr:row>696</xdr:row>
      <xdr:rowOff>104775</xdr:rowOff>
    </xdr:from>
    <xdr:to>
      <xdr:col>21</xdr:col>
      <xdr:colOff>276225</xdr:colOff>
      <xdr:row>696</xdr:row>
      <xdr:rowOff>104775</xdr:rowOff>
    </xdr:to>
    <xdr:sp>
      <xdr:nvSpPr>
        <xdr:cNvPr id="17" name="Line 638"/>
        <xdr:cNvSpPr>
          <a:spLocks/>
        </xdr:cNvSpPr>
      </xdr:nvSpPr>
      <xdr:spPr>
        <a:xfrm flipV="1">
          <a:off x="22450425" y="133140450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6"/>
  <sheetViews>
    <sheetView tabSelected="1" view="pageLayout" zoomScale="75" zoomScaleSheetLayoutView="100" zoomScalePageLayoutView="75" workbookViewId="0" topLeftCell="A1">
      <selection activeCell="P249" sqref="P249:P262"/>
    </sheetView>
  </sheetViews>
  <sheetFormatPr defaultColWidth="9.00390625" defaultRowHeight="12.75"/>
  <cols>
    <col min="1" max="1" width="4.125" style="9" customWidth="1"/>
    <col min="2" max="2" width="99.75390625" style="10" customWidth="1"/>
    <col min="3" max="3" width="14.75390625" style="11" customWidth="1"/>
    <col min="4" max="4" width="11.375" style="12" customWidth="1"/>
    <col min="5" max="5" width="12.00390625" style="12" customWidth="1"/>
    <col min="6" max="6" width="18.75390625" style="11" customWidth="1"/>
    <col min="7" max="16384" width="9.125" style="3" customWidth="1"/>
  </cols>
  <sheetData>
    <row r="1" spans="5:6" ht="18.75">
      <c r="E1" s="74" t="s">
        <v>234</v>
      </c>
      <c r="F1" s="74"/>
    </row>
    <row r="2" spans="1:6" ht="31.5" customHeight="1">
      <c r="A2" s="79" t="s">
        <v>245</v>
      </c>
      <c r="B2" s="79"/>
      <c r="C2" s="79"/>
      <c r="D2" s="79"/>
      <c r="E2" s="79"/>
      <c r="F2" s="79"/>
    </row>
    <row r="3" spans="1:7" ht="16.5" customHeight="1">
      <c r="A3" s="75" t="s">
        <v>209</v>
      </c>
      <c r="B3" s="75"/>
      <c r="C3" s="75" t="s">
        <v>32</v>
      </c>
      <c r="D3" s="77" t="s">
        <v>228</v>
      </c>
      <c r="E3" s="70" t="s">
        <v>246</v>
      </c>
      <c r="F3" s="75" t="s">
        <v>243</v>
      </c>
      <c r="G3" s="73"/>
    </row>
    <row r="4" spans="1:7" ht="36.75" customHeight="1">
      <c r="A4" s="76"/>
      <c r="B4" s="76"/>
      <c r="C4" s="76"/>
      <c r="D4" s="78"/>
      <c r="E4" s="71"/>
      <c r="F4" s="76"/>
      <c r="G4" s="73"/>
    </row>
    <row r="5" spans="1:6" s="13" customFormat="1" ht="13.5">
      <c r="A5" s="4">
        <v>1</v>
      </c>
      <c r="B5" s="4">
        <v>2</v>
      </c>
      <c r="C5" s="35">
        <v>3</v>
      </c>
      <c r="D5" s="35">
        <v>4</v>
      </c>
      <c r="E5" s="59">
        <v>5</v>
      </c>
      <c r="F5" s="35">
        <v>6</v>
      </c>
    </row>
    <row r="6" spans="1:6" ht="18.75">
      <c r="A6" s="55" t="s">
        <v>20</v>
      </c>
      <c r="B6" s="49" t="s">
        <v>33</v>
      </c>
      <c r="C6" s="50"/>
      <c r="D6" s="51"/>
      <c r="E6" s="52"/>
      <c r="F6" s="51"/>
    </row>
    <row r="7" spans="1:6" ht="18.75">
      <c r="A7" s="56" t="s">
        <v>12</v>
      </c>
      <c r="B7" s="49" t="s">
        <v>34</v>
      </c>
      <c r="C7" s="50" t="s">
        <v>23</v>
      </c>
      <c r="D7" s="37">
        <f>D8-D9+D10</f>
        <v>730.0999999999999</v>
      </c>
      <c r="E7" s="51">
        <f>E8-E9+E10</f>
        <v>449.79999999999995</v>
      </c>
      <c r="F7" s="37">
        <f>(E7/D7)*100</f>
        <v>61.60799890425969</v>
      </c>
    </row>
    <row r="8" spans="1:6" ht="18.75">
      <c r="A8" s="55"/>
      <c r="B8" s="53" t="s">
        <v>240</v>
      </c>
      <c r="C8" s="50" t="s">
        <v>23</v>
      </c>
      <c r="D8" s="52">
        <v>323.7</v>
      </c>
      <c r="E8" s="52">
        <v>282.2</v>
      </c>
      <c r="F8" s="51">
        <f>(E8/D8)*100</f>
        <v>87.17948717948718</v>
      </c>
    </row>
    <row r="9" spans="1:6" ht="18.75">
      <c r="A9" s="55"/>
      <c r="B9" s="57" t="s">
        <v>241</v>
      </c>
      <c r="C9" s="50" t="s">
        <v>23</v>
      </c>
      <c r="D9" s="58">
        <v>193.5</v>
      </c>
      <c r="E9" s="68">
        <v>131.9</v>
      </c>
      <c r="F9" s="37">
        <f>(E9/D9)*100</f>
        <v>68.16537467700259</v>
      </c>
    </row>
    <row r="10" spans="1:6" ht="18.75">
      <c r="A10" s="55"/>
      <c r="B10" s="53" t="s">
        <v>242</v>
      </c>
      <c r="C10" s="50" t="s">
        <v>23</v>
      </c>
      <c r="D10" s="38">
        <v>599.9</v>
      </c>
      <c r="E10" s="52">
        <v>299.5</v>
      </c>
      <c r="F10" s="37">
        <f>(E10/D10)*100</f>
        <v>49.92498749791633</v>
      </c>
    </row>
    <row r="11" spans="1:6" ht="18.75">
      <c r="A11" s="55"/>
      <c r="B11" s="53"/>
      <c r="C11" s="50"/>
      <c r="D11" s="38"/>
      <c r="E11" s="38"/>
      <c r="F11" s="37"/>
    </row>
    <row r="12" spans="1:6" ht="18.75">
      <c r="A12" s="56" t="s">
        <v>31</v>
      </c>
      <c r="B12" s="54" t="s">
        <v>35</v>
      </c>
      <c r="C12" s="50"/>
      <c r="D12" s="38"/>
      <c r="E12" s="38"/>
      <c r="F12" s="37"/>
    </row>
    <row r="13" spans="1:7" ht="18.75">
      <c r="A13" s="55"/>
      <c r="B13" s="54" t="s">
        <v>36</v>
      </c>
      <c r="C13" s="50" t="s">
        <v>23</v>
      </c>
      <c r="D13" s="38">
        <v>597.1</v>
      </c>
      <c r="E13" s="38">
        <f>E15:F15+E16:F16</f>
        <v>293.6</v>
      </c>
      <c r="F13" s="37">
        <f>(E13/D13)*100</f>
        <v>49.17099313347848</v>
      </c>
      <c r="G13" s="14"/>
    </row>
    <row r="14" spans="1:6" ht="15.75" customHeight="1">
      <c r="A14" s="55"/>
      <c r="B14" s="53" t="s">
        <v>37</v>
      </c>
      <c r="C14" s="50"/>
      <c r="D14" s="38"/>
      <c r="E14" s="38"/>
      <c r="F14" s="37"/>
    </row>
    <row r="15" spans="1:7" ht="18.75">
      <c r="A15" s="55"/>
      <c r="B15" s="53" t="s">
        <v>38</v>
      </c>
      <c r="C15" s="50" t="s">
        <v>23</v>
      </c>
      <c r="D15" s="38">
        <v>584.5</v>
      </c>
      <c r="E15" s="38">
        <v>256.5</v>
      </c>
      <c r="F15" s="37">
        <f>(E15/D15)*100</f>
        <v>43.883661248930714</v>
      </c>
      <c r="G15" s="14"/>
    </row>
    <row r="16" spans="1:7" ht="18.75">
      <c r="A16" s="55"/>
      <c r="B16" s="53" t="s">
        <v>39</v>
      </c>
      <c r="C16" s="50" t="s">
        <v>23</v>
      </c>
      <c r="D16" s="38">
        <v>12.6</v>
      </c>
      <c r="E16" s="38">
        <v>37.1</v>
      </c>
      <c r="F16" s="37">
        <f>(E16/D16)*100</f>
        <v>294.44444444444446</v>
      </c>
      <c r="G16" s="14"/>
    </row>
    <row r="17" spans="1:6" ht="18.75">
      <c r="A17" s="56" t="s">
        <v>13</v>
      </c>
      <c r="B17" s="54" t="s">
        <v>40</v>
      </c>
      <c r="C17" s="50"/>
      <c r="D17" s="52"/>
      <c r="E17" s="38"/>
      <c r="F17" s="51"/>
    </row>
    <row r="18" spans="1:6" ht="18.75">
      <c r="A18" s="55"/>
      <c r="B18" s="53" t="s">
        <v>129</v>
      </c>
      <c r="C18" s="50" t="s">
        <v>23</v>
      </c>
      <c r="D18" s="51">
        <v>160</v>
      </c>
      <c r="E18" s="69" t="s">
        <v>244</v>
      </c>
      <c r="F18" s="51" t="s">
        <v>229</v>
      </c>
    </row>
    <row r="19" spans="1:6" ht="17.25" customHeight="1">
      <c r="A19" s="55"/>
      <c r="B19" s="53" t="s">
        <v>130</v>
      </c>
      <c r="C19" s="50" t="s">
        <v>4</v>
      </c>
      <c r="D19" s="51">
        <v>55</v>
      </c>
      <c r="E19" s="69" t="s">
        <v>244</v>
      </c>
      <c r="F19" s="51" t="s">
        <v>229</v>
      </c>
    </row>
    <row r="20" spans="1:6" ht="18.75">
      <c r="A20" s="55"/>
      <c r="B20" s="53" t="s">
        <v>131</v>
      </c>
      <c r="C20" s="50" t="s">
        <v>23</v>
      </c>
      <c r="D20" s="51">
        <v>2508.9</v>
      </c>
      <c r="E20" s="69" t="s">
        <v>244</v>
      </c>
      <c r="F20" s="51" t="s">
        <v>229</v>
      </c>
    </row>
    <row r="21" spans="1:6" ht="16.5" customHeight="1">
      <c r="A21" s="55"/>
      <c r="B21" s="53" t="s">
        <v>132</v>
      </c>
      <c r="C21" s="50" t="s">
        <v>4</v>
      </c>
      <c r="D21" s="51">
        <v>45</v>
      </c>
      <c r="E21" s="69" t="s">
        <v>244</v>
      </c>
      <c r="F21" s="51" t="s">
        <v>229</v>
      </c>
    </row>
    <row r="22" spans="1:6" ht="18.75">
      <c r="A22" s="55"/>
      <c r="B22" s="53" t="s">
        <v>133</v>
      </c>
      <c r="C22" s="50" t="s">
        <v>23</v>
      </c>
      <c r="D22" s="51">
        <f>D18-D20</f>
        <v>-2348.9</v>
      </c>
      <c r="E22" s="69" t="s">
        <v>244</v>
      </c>
      <c r="F22" s="51" t="s">
        <v>229</v>
      </c>
    </row>
    <row r="23" spans="1:6" ht="18.75">
      <c r="A23" s="1" t="s">
        <v>14</v>
      </c>
      <c r="B23" s="7" t="s">
        <v>134</v>
      </c>
      <c r="C23" s="36"/>
      <c r="D23" s="38"/>
      <c r="E23" s="38"/>
      <c r="F23" s="37"/>
    </row>
    <row r="24" spans="1:6" ht="18.75">
      <c r="A24" s="5" t="s">
        <v>21</v>
      </c>
      <c r="B24" s="7" t="s">
        <v>210</v>
      </c>
      <c r="C24" s="36"/>
      <c r="D24" s="39"/>
      <c r="E24" s="39"/>
      <c r="F24" s="37"/>
    </row>
    <row r="25" spans="1:6" ht="18.75">
      <c r="A25" s="1"/>
      <c r="B25" s="7" t="s">
        <v>135</v>
      </c>
      <c r="C25" s="36" t="s">
        <v>96</v>
      </c>
      <c r="D25" s="41">
        <v>795</v>
      </c>
      <c r="E25" s="41">
        <v>610</v>
      </c>
      <c r="F25" s="41">
        <v>610</v>
      </c>
    </row>
    <row r="26" spans="1:6" ht="18.75">
      <c r="A26" s="1"/>
      <c r="B26" s="6" t="s">
        <v>136</v>
      </c>
      <c r="C26" s="36" t="s">
        <v>96</v>
      </c>
      <c r="D26" s="41">
        <v>67</v>
      </c>
      <c r="E26" s="41">
        <v>52</v>
      </c>
      <c r="F26" s="41">
        <v>52</v>
      </c>
    </row>
    <row r="27" spans="1:6" ht="18.75">
      <c r="A27" s="1"/>
      <c r="B27" s="6" t="s">
        <v>184</v>
      </c>
      <c r="C27" s="36" t="s">
        <v>58</v>
      </c>
      <c r="D27" s="41">
        <v>5000</v>
      </c>
      <c r="E27" s="41">
        <v>1479</v>
      </c>
      <c r="F27" s="41">
        <v>1479</v>
      </c>
    </row>
    <row r="28" spans="1:6" ht="32.25" customHeight="1">
      <c r="A28" s="1"/>
      <c r="B28" s="6" t="s">
        <v>179</v>
      </c>
      <c r="C28" s="36" t="s">
        <v>4</v>
      </c>
      <c r="D28" s="46">
        <v>47.9</v>
      </c>
      <c r="E28" s="46">
        <v>8.3</v>
      </c>
      <c r="F28" s="65" t="s">
        <v>229</v>
      </c>
    </row>
    <row r="29" spans="1:6" ht="18.75">
      <c r="A29" s="1"/>
      <c r="B29" s="7" t="s">
        <v>137</v>
      </c>
      <c r="C29" s="36" t="s">
        <v>63</v>
      </c>
      <c r="D29" s="41">
        <v>58</v>
      </c>
      <c r="E29" s="41">
        <v>56</v>
      </c>
      <c r="F29" s="41">
        <v>56</v>
      </c>
    </row>
    <row r="30" spans="1:6" ht="18.75">
      <c r="A30" s="1"/>
      <c r="B30" s="6" t="s">
        <v>138</v>
      </c>
      <c r="C30" s="42" t="s">
        <v>63</v>
      </c>
      <c r="D30" s="41">
        <v>5</v>
      </c>
      <c r="E30" s="41">
        <v>5</v>
      </c>
      <c r="F30" s="41">
        <v>5</v>
      </c>
    </row>
    <row r="31" spans="1:6" ht="18.75">
      <c r="A31" s="1"/>
      <c r="B31" s="6" t="s">
        <v>185</v>
      </c>
      <c r="C31" s="42" t="s">
        <v>58</v>
      </c>
      <c r="D31" s="41">
        <v>9142</v>
      </c>
      <c r="E31" s="41">
        <v>9071</v>
      </c>
      <c r="F31" s="41">
        <v>9071</v>
      </c>
    </row>
    <row r="32" spans="1:6" ht="31.5" customHeight="1">
      <c r="A32" s="1"/>
      <c r="B32" s="6" t="s">
        <v>180</v>
      </c>
      <c r="C32" s="36" t="s">
        <v>4</v>
      </c>
      <c r="D32" s="38">
        <v>39.9</v>
      </c>
      <c r="E32" s="38">
        <v>44.2</v>
      </c>
      <c r="F32" s="38" t="s">
        <v>229</v>
      </c>
    </row>
    <row r="33" spans="1:6" ht="18.75">
      <c r="A33" s="1"/>
      <c r="B33" s="7" t="s">
        <v>211</v>
      </c>
      <c r="C33" s="36" t="s">
        <v>58</v>
      </c>
      <c r="D33" s="41">
        <v>6300</v>
      </c>
      <c r="E33" s="41">
        <v>5820</v>
      </c>
      <c r="F33" s="41">
        <v>5820</v>
      </c>
    </row>
    <row r="34" spans="1:6" ht="18" customHeight="1">
      <c r="A34" s="1"/>
      <c r="B34" s="6" t="s">
        <v>197</v>
      </c>
      <c r="C34" s="36" t="s">
        <v>58</v>
      </c>
      <c r="D34" s="41">
        <v>5850</v>
      </c>
      <c r="E34" s="41">
        <v>5420</v>
      </c>
      <c r="F34" s="41">
        <v>5420</v>
      </c>
    </row>
    <row r="35" spans="1:6" ht="18" customHeight="1">
      <c r="A35" s="1"/>
      <c r="B35" s="6" t="s">
        <v>199</v>
      </c>
      <c r="C35" s="36" t="s">
        <v>58</v>
      </c>
      <c r="D35" s="40">
        <v>2250</v>
      </c>
      <c r="E35" s="40">
        <v>2209</v>
      </c>
      <c r="F35" s="40">
        <v>2209</v>
      </c>
    </row>
    <row r="36" spans="1:6" ht="31.5">
      <c r="A36" s="1"/>
      <c r="B36" s="6" t="s">
        <v>198</v>
      </c>
      <c r="C36" s="36" t="s">
        <v>4</v>
      </c>
      <c r="D36" s="38">
        <v>92.9</v>
      </c>
      <c r="E36" s="38">
        <v>93.1</v>
      </c>
      <c r="F36" s="38" t="s">
        <v>229</v>
      </c>
    </row>
    <row r="37" spans="1:6" ht="18.75">
      <c r="A37" s="5" t="s">
        <v>15</v>
      </c>
      <c r="B37" s="7" t="s">
        <v>139</v>
      </c>
      <c r="C37" s="36"/>
      <c r="D37" s="38"/>
      <c r="E37" s="38"/>
      <c r="F37" s="37"/>
    </row>
    <row r="38" spans="1:6" ht="18.75">
      <c r="A38" s="1"/>
      <c r="B38" s="6" t="s">
        <v>140</v>
      </c>
      <c r="C38" s="36" t="s">
        <v>23</v>
      </c>
      <c r="D38" s="38">
        <v>221.4</v>
      </c>
      <c r="E38" s="38">
        <v>100.8</v>
      </c>
      <c r="F38" s="37">
        <f aca="true" t="shared" si="0" ref="F38:F45">(E38/D38)*100</f>
        <v>45.52845528455284</v>
      </c>
    </row>
    <row r="39" spans="1:6" ht="18.75">
      <c r="A39" s="1"/>
      <c r="B39" s="6" t="s">
        <v>71</v>
      </c>
      <c r="C39" s="36"/>
      <c r="D39" s="38"/>
      <c r="E39" s="38"/>
      <c r="F39" s="37"/>
    </row>
    <row r="40" spans="1:6" ht="18.75">
      <c r="A40" s="1"/>
      <c r="B40" s="6" t="s">
        <v>205</v>
      </c>
      <c r="C40" s="36" t="s">
        <v>23</v>
      </c>
      <c r="D40" s="38">
        <v>150</v>
      </c>
      <c r="E40" s="38">
        <v>72.1</v>
      </c>
      <c r="F40" s="37">
        <f t="shared" si="0"/>
        <v>48.06666666666666</v>
      </c>
    </row>
    <row r="41" spans="1:6" ht="18.75">
      <c r="A41" s="1"/>
      <c r="B41" s="6" t="s">
        <v>208</v>
      </c>
      <c r="C41" s="36" t="s">
        <v>23</v>
      </c>
      <c r="D41" s="38">
        <v>0</v>
      </c>
      <c r="E41" s="38">
        <v>0</v>
      </c>
      <c r="F41" s="37">
        <v>0</v>
      </c>
    </row>
    <row r="42" spans="1:6" ht="18.75">
      <c r="A42" s="1"/>
      <c r="B42" s="6" t="s">
        <v>141</v>
      </c>
      <c r="C42" s="36" t="s">
        <v>23</v>
      </c>
      <c r="D42" s="38">
        <v>9.9</v>
      </c>
      <c r="E42" s="38">
        <v>10.6</v>
      </c>
      <c r="F42" s="37">
        <f t="shared" si="0"/>
        <v>107.07070707070707</v>
      </c>
    </row>
    <row r="43" spans="1:6" ht="18.75">
      <c r="A43" s="1"/>
      <c r="B43" s="6" t="s">
        <v>142</v>
      </c>
      <c r="C43" s="36" t="s">
        <v>23</v>
      </c>
      <c r="D43" s="38">
        <v>5</v>
      </c>
      <c r="E43" s="38">
        <v>2</v>
      </c>
      <c r="F43" s="37">
        <f t="shared" si="0"/>
        <v>40</v>
      </c>
    </row>
    <row r="44" spans="1:6" ht="18.75">
      <c r="A44" s="1"/>
      <c r="B44" s="6" t="s">
        <v>143</v>
      </c>
      <c r="C44" s="36" t="s">
        <v>23</v>
      </c>
      <c r="D44" s="38">
        <v>6</v>
      </c>
      <c r="E44" s="38">
        <v>0</v>
      </c>
      <c r="F44" s="37">
        <f t="shared" si="0"/>
        <v>0</v>
      </c>
    </row>
    <row r="45" spans="1:6" ht="18.75">
      <c r="A45" s="1"/>
      <c r="B45" s="6" t="s">
        <v>247</v>
      </c>
      <c r="C45" s="36" t="s">
        <v>23</v>
      </c>
      <c r="D45" s="67">
        <v>2.2</v>
      </c>
      <c r="E45" s="38">
        <v>1</v>
      </c>
      <c r="F45" s="37">
        <f t="shared" si="0"/>
        <v>45.45454545454545</v>
      </c>
    </row>
    <row r="46" spans="1:6" ht="18.75">
      <c r="A46" s="5" t="s">
        <v>27</v>
      </c>
      <c r="B46" s="7" t="s">
        <v>144</v>
      </c>
      <c r="C46" s="36"/>
      <c r="D46" s="38"/>
      <c r="E46" s="38"/>
      <c r="F46" s="37"/>
    </row>
    <row r="47" spans="1:6" ht="31.5">
      <c r="A47" s="5"/>
      <c r="B47" s="31" t="s">
        <v>145</v>
      </c>
      <c r="C47" s="36" t="s">
        <v>30</v>
      </c>
      <c r="D47" s="38">
        <v>0.1</v>
      </c>
      <c r="E47" s="38" t="s">
        <v>244</v>
      </c>
      <c r="F47" s="37" t="s">
        <v>229</v>
      </c>
    </row>
    <row r="48" spans="1:6" ht="31.5">
      <c r="A48" s="5"/>
      <c r="B48" s="31" t="s">
        <v>202</v>
      </c>
      <c r="C48" s="36" t="s">
        <v>30</v>
      </c>
      <c r="D48" s="38">
        <v>176.2</v>
      </c>
      <c r="E48" s="38" t="s">
        <v>244</v>
      </c>
      <c r="F48" s="37" t="s">
        <v>229</v>
      </c>
    </row>
    <row r="49" spans="1:6" ht="18.75">
      <c r="A49" s="5" t="s">
        <v>0</v>
      </c>
      <c r="B49" s="7" t="s">
        <v>146</v>
      </c>
      <c r="C49" s="36"/>
      <c r="D49" s="38"/>
      <c r="E49" s="38"/>
      <c r="F49" s="37"/>
    </row>
    <row r="50" spans="1:6" ht="18.75">
      <c r="A50" s="5" t="s">
        <v>1</v>
      </c>
      <c r="B50" s="47" t="s">
        <v>147</v>
      </c>
      <c r="C50" s="36"/>
      <c r="D50" s="38"/>
      <c r="E50" s="38"/>
      <c r="F50" s="37"/>
    </row>
    <row r="51" spans="1:6" ht="18.75">
      <c r="A51" s="1"/>
      <c r="B51" s="47" t="s">
        <v>178</v>
      </c>
      <c r="C51" s="36" t="s">
        <v>23</v>
      </c>
      <c r="D51" s="38">
        <v>3950</v>
      </c>
      <c r="E51" s="38">
        <v>1495.8</v>
      </c>
      <c r="F51" s="37">
        <f>(E51/D51)*100</f>
        <v>37.868354430379746</v>
      </c>
    </row>
    <row r="52" spans="1:6" ht="18.75">
      <c r="A52" s="1"/>
      <c r="B52" s="47" t="s">
        <v>148</v>
      </c>
      <c r="C52" s="36" t="s">
        <v>4</v>
      </c>
      <c r="D52" s="37">
        <v>119.7</v>
      </c>
      <c r="E52" s="37">
        <v>62.5</v>
      </c>
      <c r="F52" s="37" t="s">
        <v>229</v>
      </c>
    </row>
    <row r="53" spans="1:6" ht="18.75">
      <c r="A53" s="5" t="s">
        <v>2</v>
      </c>
      <c r="B53" s="7" t="s">
        <v>149</v>
      </c>
      <c r="C53" s="36"/>
      <c r="D53" s="38"/>
      <c r="E53" s="52"/>
      <c r="F53" s="37"/>
    </row>
    <row r="54" spans="1:6" ht="18.75">
      <c r="A54" s="5"/>
      <c r="B54" s="6" t="s">
        <v>150</v>
      </c>
      <c r="C54" s="36" t="s">
        <v>25</v>
      </c>
      <c r="D54" s="43">
        <f>D56</f>
        <v>0.28</v>
      </c>
      <c r="E54" s="66">
        <v>0.326</v>
      </c>
      <c r="F54" s="37">
        <f>(E54/D54)*100</f>
        <v>116.42857142857142</v>
      </c>
    </row>
    <row r="55" spans="1:6" ht="18.75">
      <c r="A55" s="5"/>
      <c r="B55" s="6" t="s">
        <v>151</v>
      </c>
      <c r="C55" s="36" t="s">
        <v>25</v>
      </c>
      <c r="D55" s="38">
        <v>0</v>
      </c>
      <c r="E55" s="52">
        <v>0</v>
      </c>
      <c r="F55" s="37">
        <v>0</v>
      </c>
    </row>
    <row r="56" spans="1:6" ht="18.75">
      <c r="A56" s="5"/>
      <c r="B56" s="6" t="s">
        <v>152</v>
      </c>
      <c r="C56" s="36" t="s">
        <v>25</v>
      </c>
      <c r="D56" s="43">
        <v>0.28</v>
      </c>
      <c r="E56" s="64">
        <v>0.326</v>
      </c>
      <c r="F56" s="37">
        <f>(E56/D56)*100</f>
        <v>116.42857142857142</v>
      </c>
    </row>
    <row r="57" spans="1:6" ht="18.75">
      <c r="A57" s="5"/>
      <c r="B57" s="6" t="s">
        <v>153</v>
      </c>
      <c r="C57" s="36" t="s">
        <v>26</v>
      </c>
      <c r="D57" s="37">
        <f>SUM(D58:D60)</f>
        <v>30.1</v>
      </c>
      <c r="E57" s="37">
        <f>SUM(E58:E60)</f>
        <v>12.299</v>
      </c>
      <c r="F57" s="37">
        <f>(E57/D57)*100</f>
        <v>40.860465116279066</v>
      </c>
    </row>
    <row r="58" spans="1:6" ht="18.75" customHeight="1">
      <c r="A58" s="5"/>
      <c r="B58" s="6" t="s">
        <v>151</v>
      </c>
      <c r="C58" s="36" t="s">
        <v>26</v>
      </c>
      <c r="D58" s="38">
        <v>0</v>
      </c>
      <c r="E58" s="52">
        <v>0</v>
      </c>
      <c r="F58" s="37">
        <v>0</v>
      </c>
    </row>
    <row r="59" spans="1:6" ht="18.75">
      <c r="A59" s="5"/>
      <c r="B59" s="6" t="s">
        <v>152</v>
      </c>
      <c r="C59" s="36" t="s">
        <v>26</v>
      </c>
      <c r="D59" s="38">
        <v>2.1</v>
      </c>
      <c r="E59" s="52">
        <v>0.212</v>
      </c>
      <c r="F59" s="37">
        <f>(E59/D59)*100</f>
        <v>10.095238095238095</v>
      </c>
    </row>
    <row r="60" spans="1:6" ht="18.75">
      <c r="A60" s="5"/>
      <c r="B60" s="6" t="s">
        <v>232</v>
      </c>
      <c r="C60" s="36" t="s">
        <v>26</v>
      </c>
      <c r="D60" s="38">
        <v>28</v>
      </c>
      <c r="E60" s="52">
        <v>12.087</v>
      </c>
      <c r="F60" s="37">
        <f>(E60/D60)*100</f>
        <v>43.167857142857144</v>
      </c>
    </row>
    <row r="61" spans="1:6" ht="18.75">
      <c r="A61" s="5" t="s">
        <v>3</v>
      </c>
      <c r="B61" s="7" t="s">
        <v>195</v>
      </c>
      <c r="C61" s="36"/>
      <c r="D61" s="38"/>
      <c r="E61" s="38"/>
      <c r="F61" s="37"/>
    </row>
    <row r="62" spans="1:7" ht="18.75">
      <c r="A62" s="5"/>
      <c r="B62" s="6" t="s">
        <v>238</v>
      </c>
      <c r="C62" s="36" t="s">
        <v>173</v>
      </c>
      <c r="D62" s="45">
        <v>4.079</v>
      </c>
      <c r="E62" s="45">
        <v>2.005</v>
      </c>
      <c r="F62" s="37">
        <f>(E62/D62)*100</f>
        <v>49.15420446187791</v>
      </c>
      <c r="G62" s="14"/>
    </row>
    <row r="63" spans="1:6" ht="18.75">
      <c r="A63" s="5"/>
      <c r="B63" s="6" t="s">
        <v>227</v>
      </c>
      <c r="C63" s="36" t="s">
        <v>23</v>
      </c>
      <c r="D63" s="37">
        <v>152.5</v>
      </c>
      <c r="E63" s="37">
        <v>50.1</v>
      </c>
      <c r="F63" s="37">
        <f>(E63/D63)*100</f>
        <v>32.85245901639344</v>
      </c>
    </row>
    <row r="64" spans="1:6" ht="18.75">
      <c r="A64" s="5"/>
      <c r="B64" s="6" t="s">
        <v>196</v>
      </c>
      <c r="C64" s="36" t="s">
        <v>4</v>
      </c>
      <c r="D64" s="38">
        <v>105</v>
      </c>
      <c r="E64" s="38">
        <v>102</v>
      </c>
      <c r="F64" s="37" t="s">
        <v>229</v>
      </c>
    </row>
    <row r="65" spans="1:6" ht="18.75">
      <c r="A65" s="5" t="s">
        <v>194</v>
      </c>
      <c r="B65" s="7" t="s">
        <v>154</v>
      </c>
      <c r="C65" s="36"/>
      <c r="D65" s="38"/>
      <c r="E65" s="38"/>
      <c r="F65" s="37"/>
    </row>
    <row r="66" spans="1:6" ht="34.5" customHeight="1">
      <c r="A66" s="5"/>
      <c r="B66" s="31" t="s">
        <v>250</v>
      </c>
      <c r="C66" s="36" t="s">
        <v>23</v>
      </c>
      <c r="D66" s="38">
        <v>642.4</v>
      </c>
      <c r="E66" s="38">
        <v>370.3</v>
      </c>
      <c r="F66" s="37">
        <f>(E66/D66)*100</f>
        <v>57.64321295143213</v>
      </c>
    </row>
    <row r="67" spans="1:6" ht="39.75" customHeight="1">
      <c r="A67" s="5"/>
      <c r="B67" s="31" t="s">
        <v>249</v>
      </c>
      <c r="C67" s="36" t="s">
        <v>4</v>
      </c>
      <c r="D67" s="38">
        <v>110</v>
      </c>
      <c r="E67" s="38">
        <v>128.5</v>
      </c>
      <c r="F67" s="37" t="s">
        <v>229</v>
      </c>
    </row>
    <row r="68" spans="1:6" ht="18.75">
      <c r="A68" s="5"/>
      <c r="B68" s="6" t="s">
        <v>235</v>
      </c>
      <c r="C68" s="36" t="s">
        <v>23</v>
      </c>
      <c r="D68" s="38">
        <v>460.2</v>
      </c>
      <c r="E68" s="38">
        <v>209.5</v>
      </c>
      <c r="F68" s="37">
        <f>(E68/D68)*100</f>
        <v>45.52368535419383</v>
      </c>
    </row>
    <row r="69" spans="1:6" ht="18.75">
      <c r="A69" s="5"/>
      <c r="B69" s="6" t="s">
        <v>236</v>
      </c>
      <c r="C69" s="36" t="s">
        <v>4</v>
      </c>
      <c r="D69" s="38">
        <v>110</v>
      </c>
      <c r="E69" s="38">
        <v>94.3</v>
      </c>
      <c r="F69" s="37" t="s">
        <v>229</v>
      </c>
    </row>
    <row r="70" spans="1:6" ht="28.5" customHeight="1">
      <c r="A70" s="5" t="s">
        <v>5</v>
      </c>
      <c r="B70" s="47" t="s">
        <v>155</v>
      </c>
      <c r="C70" s="36"/>
      <c r="D70" s="38"/>
      <c r="E70" s="38"/>
      <c r="F70" s="37"/>
    </row>
    <row r="71" spans="1:6" ht="31.5">
      <c r="A71" s="5"/>
      <c r="B71" s="31" t="s">
        <v>216</v>
      </c>
      <c r="C71" s="36" t="s">
        <v>30</v>
      </c>
      <c r="D71" s="37">
        <f>D73+D75</f>
        <v>1138.3999999999999</v>
      </c>
      <c r="E71" s="37" t="s">
        <v>244</v>
      </c>
      <c r="F71" s="37" t="s">
        <v>229</v>
      </c>
    </row>
    <row r="72" spans="1:6" ht="18.75">
      <c r="A72" s="5"/>
      <c r="B72" s="31" t="s">
        <v>156</v>
      </c>
      <c r="C72" s="36" t="s">
        <v>4</v>
      </c>
      <c r="D72" s="37">
        <v>100</v>
      </c>
      <c r="E72" s="37" t="s">
        <v>244</v>
      </c>
      <c r="F72" s="37" t="s">
        <v>229</v>
      </c>
    </row>
    <row r="73" spans="1:6" ht="31.5">
      <c r="A73" s="5"/>
      <c r="B73" s="31" t="s">
        <v>203</v>
      </c>
      <c r="C73" s="36" t="s">
        <v>30</v>
      </c>
      <c r="D73" s="38">
        <v>198.1</v>
      </c>
      <c r="E73" s="38" t="s">
        <v>244</v>
      </c>
      <c r="F73" s="37" t="s">
        <v>229</v>
      </c>
    </row>
    <row r="74" spans="1:6" ht="18.75">
      <c r="A74" s="5"/>
      <c r="B74" s="31" t="s">
        <v>157</v>
      </c>
      <c r="C74" s="36" t="s">
        <v>4</v>
      </c>
      <c r="D74" s="37">
        <v>100</v>
      </c>
      <c r="E74" s="37" t="s">
        <v>244</v>
      </c>
      <c r="F74" s="37" t="s">
        <v>229</v>
      </c>
    </row>
    <row r="75" spans="1:6" ht="31.5">
      <c r="A75" s="5"/>
      <c r="B75" s="31" t="s">
        <v>204</v>
      </c>
      <c r="C75" s="36" t="s">
        <v>30</v>
      </c>
      <c r="D75" s="38">
        <v>940.3</v>
      </c>
      <c r="E75" s="38" t="s">
        <v>244</v>
      </c>
      <c r="F75" s="37" t="s">
        <v>229</v>
      </c>
    </row>
    <row r="76" spans="1:6" ht="18.75">
      <c r="A76" s="5"/>
      <c r="B76" s="31" t="s">
        <v>158</v>
      </c>
      <c r="C76" s="36" t="s">
        <v>4</v>
      </c>
      <c r="D76" s="37">
        <v>100</v>
      </c>
      <c r="E76" s="37" t="s">
        <v>244</v>
      </c>
      <c r="F76" s="37" t="s">
        <v>229</v>
      </c>
    </row>
    <row r="77" spans="1:6" ht="31.5">
      <c r="A77" s="5"/>
      <c r="B77" s="31" t="s">
        <v>159</v>
      </c>
      <c r="C77" s="36" t="s">
        <v>30</v>
      </c>
      <c r="D77" s="37">
        <f>D73-D75</f>
        <v>-742.1999999999999</v>
      </c>
      <c r="E77" s="37" t="s">
        <v>244</v>
      </c>
      <c r="F77" s="37" t="s">
        <v>229</v>
      </c>
    </row>
    <row r="78" spans="1:6" ht="27.75" customHeight="1">
      <c r="A78" s="5" t="s">
        <v>16</v>
      </c>
      <c r="B78" s="47" t="s">
        <v>160</v>
      </c>
      <c r="C78" s="36"/>
      <c r="D78" s="39"/>
      <c r="E78" s="61"/>
      <c r="F78" s="37"/>
    </row>
    <row r="79" spans="1:6" ht="18.75">
      <c r="A79" s="5" t="s">
        <v>17</v>
      </c>
      <c r="B79" s="7" t="s">
        <v>161</v>
      </c>
      <c r="C79" s="36"/>
      <c r="D79" s="39"/>
      <c r="E79" s="61"/>
      <c r="F79" s="37"/>
    </row>
    <row r="80" spans="1:6" ht="18.75">
      <c r="A80" s="5"/>
      <c r="B80" s="6" t="s">
        <v>162</v>
      </c>
      <c r="C80" s="36" t="s">
        <v>125</v>
      </c>
      <c r="D80" s="38">
        <v>118</v>
      </c>
      <c r="E80" s="52">
        <v>117.905</v>
      </c>
      <c r="F80" s="37">
        <f aca="true" t="shared" si="1" ref="F80:F86">(E80/D80)*100</f>
        <v>99.91949152542374</v>
      </c>
    </row>
    <row r="81" spans="1:6" ht="18.75">
      <c r="A81" s="5"/>
      <c r="B81" s="6" t="s">
        <v>163</v>
      </c>
      <c r="C81" s="36" t="s">
        <v>58</v>
      </c>
      <c r="D81" s="39">
        <v>1120</v>
      </c>
      <c r="E81" s="61">
        <v>330</v>
      </c>
      <c r="F81" s="37">
        <f t="shared" si="1"/>
        <v>29.464285714285715</v>
      </c>
    </row>
    <row r="82" spans="1:6" ht="18.75">
      <c r="A82" s="5"/>
      <c r="B82" s="6" t="s">
        <v>164</v>
      </c>
      <c r="C82" s="36" t="s">
        <v>58</v>
      </c>
      <c r="D82" s="41">
        <v>1820</v>
      </c>
      <c r="E82" s="62">
        <v>941</v>
      </c>
      <c r="F82" s="37">
        <f t="shared" si="1"/>
        <v>51.70329670329671</v>
      </c>
    </row>
    <row r="83" spans="1:6" ht="18.75">
      <c r="A83" s="5"/>
      <c r="B83" s="6" t="s">
        <v>165</v>
      </c>
      <c r="C83" s="36" t="s">
        <v>58</v>
      </c>
      <c r="D83" s="40">
        <f>D81-D82</f>
        <v>-700</v>
      </c>
      <c r="E83" s="63">
        <f>E81-E82</f>
        <v>-611</v>
      </c>
      <c r="F83" s="37">
        <f t="shared" si="1"/>
        <v>87.28571428571429</v>
      </c>
    </row>
    <row r="84" spans="1:6" ht="18.75">
      <c r="A84" s="5"/>
      <c r="B84" s="6" t="s">
        <v>166</v>
      </c>
      <c r="C84" s="36" t="s">
        <v>58</v>
      </c>
      <c r="D84" s="41">
        <v>1010</v>
      </c>
      <c r="E84" s="62">
        <v>415</v>
      </c>
      <c r="F84" s="37">
        <f t="shared" si="1"/>
        <v>41.089108910891085</v>
      </c>
    </row>
    <row r="85" spans="1:6" ht="18.75">
      <c r="A85" s="5"/>
      <c r="B85" s="6" t="s">
        <v>212</v>
      </c>
      <c r="C85" s="36" t="s">
        <v>58</v>
      </c>
      <c r="D85" s="41">
        <v>950</v>
      </c>
      <c r="E85" s="62">
        <v>394</v>
      </c>
      <c r="F85" s="37">
        <f t="shared" si="1"/>
        <v>41.473684210526315</v>
      </c>
    </row>
    <row r="86" spans="1:6" ht="18.75">
      <c r="A86" s="5"/>
      <c r="B86" s="6" t="s">
        <v>237</v>
      </c>
      <c r="C86" s="36" t="s">
        <v>58</v>
      </c>
      <c r="D86" s="40">
        <f>D84-D85</f>
        <v>60</v>
      </c>
      <c r="E86" s="63">
        <f>E84-E85</f>
        <v>21</v>
      </c>
      <c r="F86" s="37">
        <f t="shared" si="1"/>
        <v>35</v>
      </c>
    </row>
    <row r="87" spans="1:6" ht="18.75">
      <c r="A87" s="5" t="s">
        <v>6</v>
      </c>
      <c r="B87" s="7" t="s">
        <v>167</v>
      </c>
      <c r="C87" s="36"/>
      <c r="D87" s="38"/>
      <c r="E87" s="52"/>
      <c r="F87" s="37"/>
    </row>
    <row r="88" spans="1:6" ht="18.75">
      <c r="A88" s="5"/>
      <c r="B88" s="6" t="s">
        <v>213</v>
      </c>
      <c r="C88" s="36" t="s">
        <v>125</v>
      </c>
      <c r="D88" s="38">
        <v>44.7</v>
      </c>
      <c r="E88" s="52">
        <v>41.799</v>
      </c>
      <c r="F88" s="37">
        <f>(E88/D88)*100</f>
        <v>93.51006711409396</v>
      </c>
    </row>
    <row r="89" spans="1:6" ht="18.75">
      <c r="A89" s="5"/>
      <c r="B89" s="6" t="s">
        <v>181</v>
      </c>
      <c r="C89" s="36" t="s">
        <v>125</v>
      </c>
      <c r="D89" s="38">
        <v>25.7</v>
      </c>
      <c r="E89" s="52">
        <v>28.4</v>
      </c>
      <c r="F89" s="37">
        <f>(E89/D89)*100</f>
        <v>110.50583657587549</v>
      </c>
    </row>
    <row r="90" spans="1:6" ht="18.75">
      <c r="A90" s="5"/>
      <c r="B90" s="31" t="s">
        <v>214</v>
      </c>
      <c r="C90" s="36" t="s">
        <v>125</v>
      </c>
      <c r="D90" s="38">
        <v>1.8</v>
      </c>
      <c r="E90" s="52">
        <v>2.55</v>
      </c>
      <c r="F90" s="37">
        <f aca="true" t="shared" si="2" ref="F90:F101">(E90/D90)*100</f>
        <v>141.66666666666666</v>
      </c>
    </row>
    <row r="91" spans="1:6" ht="31.5">
      <c r="A91" s="5"/>
      <c r="B91" s="6" t="s">
        <v>215</v>
      </c>
      <c r="C91" s="36" t="s">
        <v>4</v>
      </c>
      <c r="D91" s="38">
        <v>1.8</v>
      </c>
      <c r="E91" s="52">
        <v>1.9</v>
      </c>
      <c r="F91" s="37">
        <f t="shared" si="2"/>
        <v>105.55555555555556</v>
      </c>
    </row>
    <row r="92" spans="1:6" ht="18.75">
      <c r="A92" s="5"/>
      <c r="B92" s="6" t="s">
        <v>182</v>
      </c>
      <c r="C92" s="36" t="s">
        <v>63</v>
      </c>
      <c r="D92" s="40">
        <v>2175</v>
      </c>
      <c r="E92" s="63">
        <v>596</v>
      </c>
      <c r="F92" s="37">
        <f t="shared" si="2"/>
        <v>27.402298850574713</v>
      </c>
    </row>
    <row r="93" spans="1:6" ht="18.75">
      <c r="A93" s="5"/>
      <c r="B93" s="6" t="s">
        <v>183</v>
      </c>
      <c r="C93" s="36" t="s">
        <v>63</v>
      </c>
      <c r="D93" s="40">
        <v>1650</v>
      </c>
      <c r="E93" s="63">
        <v>281</v>
      </c>
      <c r="F93" s="37">
        <f t="shared" si="2"/>
        <v>17.030303030303028</v>
      </c>
    </row>
    <row r="94" spans="1:6" ht="18.75">
      <c r="A94" s="5" t="s">
        <v>7</v>
      </c>
      <c r="B94" s="7" t="s">
        <v>168</v>
      </c>
      <c r="C94" s="36"/>
      <c r="D94" s="38"/>
      <c r="E94" s="52"/>
      <c r="F94" s="37"/>
    </row>
    <row r="95" spans="1:6" ht="18.75">
      <c r="A95" s="5"/>
      <c r="B95" s="6" t="s">
        <v>186</v>
      </c>
      <c r="C95" s="36" t="s">
        <v>23</v>
      </c>
      <c r="D95" s="52">
        <v>2107.5</v>
      </c>
      <c r="E95" s="37">
        <v>2265.99</v>
      </c>
      <c r="F95" s="37">
        <f t="shared" si="2"/>
        <v>107.5202846975089</v>
      </c>
    </row>
    <row r="96" spans="1:6" ht="18.75">
      <c r="A96" s="5"/>
      <c r="B96" s="6" t="s">
        <v>226</v>
      </c>
      <c r="C96" s="36" t="s">
        <v>23</v>
      </c>
      <c r="D96" s="52">
        <v>1204</v>
      </c>
      <c r="E96" s="38">
        <v>1322.5</v>
      </c>
      <c r="F96" s="37">
        <f t="shared" si="2"/>
        <v>109.84219269102991</v>
      </c>
    </row>
    <row r="97" spans="1:6" ht="18.75">
      <c r="A97" s="5"/>
      <c r="B97" s="6" t="s">
        <v>187</v>
      </c>
      <c r="C97" s="36" t="s">
        <v>4</v>
      </c>
      <c r="D97" s="51">
        <f>D96/D95*100</f>
        <v>57.12930011862396</v>
      </c>
      <c r="E97" s="37">
        <f>E96/E95*100</f>
        <v>58.363011310729526</v>
      </c>
      <c r="F97" s="37" t="s">
        <v>229</v>
      </c>
    </row>
    <row r="98" spans="1:6" ht="18.75">
      <c r="A98" s="5"/>
      <c r="B98" s="6" t="s">
        <v>169</v>
      </c>
      <c r="C98" s="36" t="s">
        <v>23</v>
      </c>
      <c r="D98" s="51">
        <f>D89*D99*12/1000</f>
        <v>1062.438</v>
      </c>
      <c r="E98" s="37">
        <f>E89*E99*12/1000</f>
        <v>1297.4255999999998</v>
      </c>
      <c r="F98" s="37">
        <f t="shared" si="2"/>
        <v>122.11777063696891</v>
      </c>
    </row>
    <row r="99" spans="1:6" ht="18.75">
      <c r="A99" s="5"/>
      <c r="B99" s="6" t="s">
        <v>170</v>
      </c>
      <c r="C99" s="36" t="s">
        <v>24</v>
      </c>
      <c r="D99" s="51">
        <v>3445</v>
      </c>
      <c r="E99" s="37">
        <v>3807</v>
      </c>
      <c r="F99" s="37">
        <f t="shared" si="2"/>
        <v>110.5079825834543</v>
      </c>
    </row>
    <row r="100" spans="1:6" ht="18.75">
      <c r="A100" s="5"/>
      <c r="B100" s="6" t="s">
        <v>239</v>
      </c>
      <c r="C100" s="36" t="s">
        <v>4</v>
      </c>
      <c r="D100" s="51">
        <v>106</v>
      </c>
      <c r="E100" s="37">
        <v>117.2</v>
      </c>
      <c r="F100" s="37" t="s">
        <v>229</v>
      </c>
    </row>
    <row r="101" spans="1:6" ht="18.75">
      <c r="A101" s="5"/>
      <c r="B101" s="6" t="s">
        <v>171</v>
      </c>
      <c r="C101" s="36" t="s">
        <v>24</v>
      </c>
      <c r="D101" s="51">
        <v>1703.75</v>
      </c>
      <c r="E101" s="37">
        <v>1703.75</v>
      </c>
      <c r="F101" s="37">
        <f t="shared" si="2"/>
        <v>100</v>
      </c>
    </row>
    <row r="102" spans="1:6" ht="18.75">
      <c r="A102" s="5" t="s">
        <v>206</v>
      </c>
      <c r="B102" s="7" t="s">
        <v>172</v>
      </c>
      <c r="C102" s="36"/>
      <c r="D102" s="43"/>
      <c r="E102" s="64"/>
      <c r="F102" s="37"/>
    </row>
    <row r="103" spans="1:6" ht="18.75">
      <c r="A103" s="5"/>
      <c r="B103" s="6" t="s">
        <v>174</v>
      </c>
      <c r="C103" s="36" t="s">
        <v>4</v>
      </c>
      <c r="D103" s="38">
        <v>91.8</v>
      </c>
      <c r="E103" s="38">
        <v>89.6</v>
      </c>
      <c r="F103" s="37" t="s">
        <v>229</v>
      </c>
    </row>
    <row r="104" spans="1:6" ht="18.75">
      <c r="A104" s="5"/>
      <c r="B104" s="6" t="s">
        <v>175</v>
      </c>
      <c r="C104" s="36" t="s">
        <v>4</v>
      </c>
      <c r="D104" s="38">
        <v>98.5</v>
      </c>
      <c r="E104" s="52">
        <v>113.93</v>
      </c>
      <c r="F104" s="37" t="s">
        <v>229</v>
      </c>
    </row>
    <row r="105" spans="1:6" ht="18.75">
      <c r="A105" s="5"/>
      <c r="B105" s="6" t="s">
        <v>176</v>
      </c>
      <c r="C105" s="36" t="s">
        <v>4</v>
      </c>
      <c r="D105" s="38">
        <v>84.7</v>
      </c>
      <c r="E105" s="52">
        <v>92</v>
      </c>
      <c r="F105" s="37" t="s">
        <v>229</v>
      </c>
    </row>
    <row r="106" spans="1:6" ht="18.75">
      <c r="A106" s="5"/>
      <c r="B106" s="6" t="s">
        <v>177</v>
      </c>
      <c r="C106" s="36" t="s">
        <v>4</v>
      </c>
      <c r="D106" s="38">
        <v>92.3</v>
      </c>
      <c r="E106" s="52">
        <v>98.1</v>
      </c>
      <c r="F106" s="37" t="s">
        <v>229</v>
      </c>
    </row>
    <row r="107" spans="1:6" ht="18.75">
      <c r="A107" s="5"/>
      <c r="B107" s="6" t="s">
        <v>233</v>
      </c>
      <c r="C107" s="36" t="s">
        <v>63</v>
      </c>
      <c r="D107" s="38">
        <v>20</v>
      </c>
      <c r="E107" s="52">
        <v>0</v>
      </c>
      <c r="F107" s="37" t="s">
        <v>229</v>
      </c>
    </row>
    <row r="108" spans="1:6" ht="18.75">
      <c r="A108" s="5"/>
      <c r="B108" s="6" t="s">
        <v>188</v>
      </c>
      <c r="C108" s="36" t="s">
        <v>4</v>
      </c>
      <c r="D108" s="38">
        <v>27.3</v>
      </c>
      <c r="E108" s="80">
        <v>0</v>
      </c>
      <c r="F108" s="37" t="s">
        <v>229</v>
      </c>
    </row>
    <row r="109" spans="1:6" ht="18.75">
      <c r="A109" s="5"/>
      <c r="B109" s="6" t="s">
        <v>189</v>
      </c>
      <c r="C109" s="36" t="s">
        <v>4</v>
      </c>
      <c r="D109" s="38">
        <v>5.4</v>
      </c>
      <c r="E109" s="80">
        <v>5.3</v>
      </c>
      <c r="F109" s="37" t="s">
        <v>229</v>
      </c>
    </row>
    <row r="110" spans="1:8" ht="18.75">
      <c r="A110" s="5"/>
      <c r="B110" s="6" t="s">
        <v>190</v>
      </c>
      <c r="C110" s="36" t="s">
        <v>4</v>
      </c>
      <c r="D110" s="38">
        <v>9.7</v>
      </c>
      <c r="E110" s="80">
        <v>9.6</v>
      </c>
      <c r="F110" s="37" t="s">
        <v>229</v>
      </c>
      <c r="H110" s="30"/>
    </row>
    <row r="111" spans="1:13" ht="30" customHeight="1">
      <c r="A111" s="17" t="s">
        <v>8</v>
      </c>
      <c r="B111" s="47" t="s">
        <v>217</v>
      </c>
      <c r="C111" s="36"/>
      <c r="D111" s="38"/>
      <c r="E111" s="80"/>
      <c r="F111" s="37"/>
      <c r="K111" s="32"/>
      <c r="L111" s="32"/>
      <c r="M111" s="32"/>
    </row>
    <row r="112" spans="1:13" ht="18.75">
      <c r="A112" s="5" t="s">
        <v>18</v>
      </c>
      <c r="B112" s="7" t="s">
        <v>41</v>
      </c>
      <c r="C112" s="36"/>
      <c r="D112" s="38"/>
      <c r="E112" s="80"/>
      <c r="F112" s="37"/>
      <c r="K112" s="32"/>
      <c r="L112" s="32"/>
      <c r="M112" s="32"/>
    </row>
    <row r="113" spans="1:13" ht="18.75">
      <c r="A113" s="5"/>
      <c r="B113" s="7" t="s">
        <v>218</v>
      </c>
      <c r="C113" s="36" t="s">
        <v>23</v>
      </c>
      <c r="D113" s="38">
        <v>104.5</v>
      </c>
      <c r="E113" s="80">
        <v>52.3</v>
      </c>
      <c r="F113" s="37">
        <f aca="true" t="shared" si="3" ref="F113:F119">(E113/D113)*100</f>
        <v>50.047846889952154</v>
      </c>
      <c r="H113" s="30"/>
      <c r="K113" s="32"/>
      <c r="L113" s="32"/>
      <c r="M113" s="32"/>
    </row>
    <row r="114" spans="1:13" ht="33.75">
      <c r="A114" s="5"/>
      <c r="B114" s="31" t="s">
        <v>42</v>
      </c>
      <c r="C114" s="44" t="s">
        <v>123</v>
      </c>
      <c r="D114" s="38">
        <v>6.4</v>
      </c>
      <c r="E114" s="80">
        <v>6.4</v>
      </c>
      <c r="F114" s="37">
        <f t="shared" si="3"/>
        <v>100</v>
      </c>
      <c r="K114" s="32"/>
      <c r="L114" s="32"/>
      <c r="M114" s="32"/>
    </row>
    <row r="115" spans="1:13" ht="22.5">
      <c r="A115" s="5"/>
      <c r="B115" s="27" t="s">
        <v>43</v>
      </c>
      <c r="C115" s="44" t="s">
        <v>44</v>
      </c>
      <c r="D115" s="45">
        <v>3.04</v>
      </c>
      <c r="E115" s="81">
        <v>3.04</v>
      </c>
      <c r="F115" s="37">
        <f t="shared" si="3"/>
        <v>100</v>
      </c>
      <c r="K115" s="32"/>
      <c r="L115" s="32"/>
      <c r="M115" s="32"/>
    </row>
    <row r="116" spans="1:13" ht="18.75">
      <c r="A116" s="5"/>
      <c r="B116" s="6" t="s">
        <v>45</v>
      </c>
      <c r="C116" s="36" t="s">
        <v>96</v>
      </c>
      <c r="D116" s="38">
        <v>2</v>
      </c>
      <c r="E116" s="80">
        <v>2</v>
      </c>
      <c r="F116" s="37">
        <f t="shared" si="3"/>
        <v>100</v>
      </c>
      <c r="K116" s="32"/>
      <c r="L116" s="32"/>
      <c r="M116" s="32"/>
    </row>
    <row r="117" spans="1:8" ht="18.75">
      <c r="A117" s="5"/>
      <c r="B117" s="6" t="s">
        <v>46</v>
      </c>
      <c r="C117" s="36" t="s">
        <v>124</v>
      </c>
      <c r="D117" s="45">
        <v>0.64</v>
      </c>
      <c r="E117" s="81">
        <v>0.64</v>
      </c>
      <c r="F117" s="37">
        <f t="shared" si="3"/>
        <v>100</v>
      </c>
      <c r="H117" s="30"/>
    </row>
    <row r="118" spans="1:8" ht="18.75">
      <c r="A118" s="5"/>
      <c r="B118" s="6" t="s">
        <v>47</v>
      </c>
      <c r="C118" s="36" t="s">
        <v>125</v>
      </c>
      <c r="D118" s="45">
        <v>0.44</v>
      </c>
      <c r="E118" s="81">
        <v>0.44</v>
      </c>
      <c r="F118" s="37">
        <f t="shared" si="3"/>
        <v>100</v>
      </c>
      <c r="G118" s="14"/>
      <c r="H118" s="15"/>
    </row>
    <row r="119" spans="1:8" ht="31.5">
      <c r="A119" s="5"/>
      <c r="B119" s="6" t="s">
        <v>48</v>
      </c>
      <c r="C119" s="36" t="s">
        <v>125</v>
      </c>
      <c r="D119" s="45">
        <v>0.845</v>
      </c>
      <c r="E119" s="81">
        <v>0.845</v>
      </c>
      <c r="F119" s="37">
        <f t="shared" si="3"/>
        <v>100</v>
      </c>
      <c r="G119" s="15"/>
      <c r="H119" s="15"/>
    </row>
    <row r="120" spans="1:8" ht="18.75">
      <c r="A120" s="5"/>
      <c r="B120" s="7" t="s">
        <v>49</v>
      </c>
      <c r="C120" s="36"/>
      <c r="D120" s="38"/>
      <c r="E120" s="69"/>
      <c r="F120" s="37"/>
      <c r="H120" s="15"/>
    </row>
    <row r="121" spans="1:8" ht="22.5">
      <c r="A121" s="5"/>
      <c r="B121" s="26" t="s">
        <v>50</v>
      </c>
      <c r="C121" s="44" t="s">
        <v>126</v>
      </c>
      <c r="D121" s="38">
        <v>38000</v>
      </c>
      <c r="E121" s="69">
        <v>38000</v>
      </c>
      <c r="F121" s="37">
        <f aca="true" t="shared" si="4" ref="F121:F129">(E121/D121)*100</f>
        <v>100</v>
      </c>
      <c r="H121" s="15"/>
    </row>
    <row r="122" spans="1:6" ht="22.5">
      <c r="A122" s="5"/>
      <c r="B122" s="26" t="s">
        <v>51</v>
      </c>
      <c r="C122" s="44" t="s">
        <v>126</v>
      </c>
      <c r="D122" s="38">
        <v>2580</v>
      </c>
      <c r="E122" s="69">
        <v>2580</v>
      </c>
      <c r="F122" s="37">
        <f t="shared" si="4"/>
        <v>100</v>
      </c>
    </row>
    <row r="123" spans="1:12" ht="22.5">
      <c r="A123" s="5"/>
      <c r="B123" s="26" t="s">
        <v>52</v>
      </c>
      <c r="C123" s="44" t="s">
        <v>126</v>
      </c>
      <c r="D123" s="38">
        <v>360</v>
      </c>
      <c r="E123" s="69">
        <v>360</v>
      </c>
      <c r="F123" s="37">
        <f t="shared" si="4"/>
        <v>100</v>
      </c>
      <c r="I123" s="33"/>
      <c r="J123" s="33"/>
      <c r="L123" s="33"/>
    </row>
    <row r="124" spans="1:12" ht="22.5">
      <c r="A124" s="5"/>
      <c r="B124" s="26" t="s">
        <v>53</v>
      </c>
      <c r="C124" s="44" t="s">
        <v>126</v>
      </c>
      <c r="D124" s="38">
        <v>50</v>
      </c>
      <c r="E124" s="69">
        <v>50</v>
      </c>
      <c r="F124" s="37">
        <f t="shared" si="4"/>
        <v>100</v>
      </c>
      <c r="I124" s="33"/>
      <c r="J124" s="33"/>
      <c r="L124" s="33"/>
    </row>
    <row r="125" spans="1:12" ht="22.5">
      <c r="A125" s="5"/>
      <c r="B125" s="26" t="s">
        <v>54</v>
      </c>
      <c r="C125" s="44" t="s">
        <v>126</v>
      </c>
      <c r="D125" s="38">
        <v>19500</v>
      </c>
      <c r="E125" s="69">
        <v>19500</v>
      </c>
      <c r="F125" s="37">
        <f t="shared" si="4"/>
        <v>100</v>
      </c>
      <c r="I125" s="32"/>
      <c r="J125" s="32"/>
      <c r="L125" s="32"/>
    </row>
    <row r="126" spans="1:12" ht="22.5">
      <c r="A126" s="5"/>
      <c r="B126" s="26" t="s">
        <v>55</v>
      </c>
      <c r="C126" s="44" t="s">
        <v>126</v>
      </c>
      <c r="D126" s="38">
        <v>720</v>
      </c>
      <c r="E126" s="51">
        <v>720</v>
      </c>
      <c r="F126" s="37">
        <f t="shared" si="4"/>
        <v>100</v>
      </c>
      <c r="I126" s="32"/>
      <c r="J126" s="32"/>
      <c r="L126" s="32"/>
    </row>
    <row r="127" spans="1:12" ht="18.75">
      <c r="A127" s="5"/>
      <c r="B127" s="6" t="s">
        <v>56</v>
      </c>
      <c r="C127" s="36" t="s">
        <v>58</v>
      </c>
      <c r="D127" s="38">
        <v>430</v>
      </c>
      <c r="E127" s="51">
        <v>430</v>
      </c>
      <c r="F127" s="37">
        <f t="shared" si="4"/>
        <v>100</v>
      </c>
      <c r="I127" s="32"/>
      <c r="J127" s="32"/>
      <c r="L127" s="32"/>
    </row>
    <row r="128" spans="1:11" ht="30" customHeight="1">
      <c r="A128" s="5"/>
      <c r="B128" s="6" t="s">
        <v>57</v>
      </c>
      <c r="C128" s="36" t="s">
        <v>58</v>
      </c>
      <c r="D128" s="38">
        <v>85</v>
      </c>
      <c r="E128" s="51">
        <v>85</v>
      </c>
      <c r="F128" s="37">
        <f t="shared" si="4"/>
        <v>100</v>
      </c>
      <c r="K128" s="34"/>
    </row>
    <row r="129" spans="1:11" ht="21.75" customHeight="1">
      <c r="A129" s="5"/>
      <c r="B129" s="6" t="s">
        <v>201</v>
      </c>
      <c r="C129" s="44" t="s">
        <v>126</v>
      </c>
      <c r="D129" s="38">
        <v>6400</v>
      </c>
      <c r="E129" s="51">
        <v>6400</v>
      </c>
      <c r="F129" s="37">
        <f t="shared" si="4"/>
        <v>100</v>
      </c>
      <c r="K129" s="16"/>
    </row>
    <row r="130" spans="1:6" ht="17.25" customHeight="1">
      <c r="A130" s="5" t="s">
        <v>19</v>
      </c>
      <c r="B130" s="7" t="s">
        <v>59</v>
      </c>
      <c r="C130" s="36"/>
      <c r="D130" s="38"/>
      <c r="E130" s="51"/>
      <c r="F130" s="37"/>
    </row>
    <row r="131" spans="1:6" ht="18.75">
      <c r="A131" s="5"/>
      <c r="B131" s="7" t="s">
        <v>60</v>
      </c>
      <c r="C131" s="36" t="s">
        <v>23</v>
      </c>
      <c r="D131" s="38">
        <v>134.3</v>
      </c>
      <c r="E131" s="51">
        <v>75.4</v>
      </c>
      <c r="F131" s="37">
        <f>(E131/D131)*100</f>
        <v>56.14296351451973</v>
      </c>
    </row>
    <row r="132" spans="1:6" ht="18.75">
      <c r="A132" s="5" t="s">
        <v>28</v>
      </c>
      <c r="B132" s="7" t="s">
        <v>61</v>
      </c>
      <c r="C132" s="36"/>
      <c r="D132" s="38"/>
      <c r="E132" s="51"/>
      <c r="F132" s="37"/>
    </row>
    <row r="133" spans="1:7" ht="18.75">
      <c r="A133" s="5"/>
      <c r="B133" s="6" t="s">
        <v>191</v>
      </c>
      <c r="C133" s="36" t="s">
        <v>125</v>
      </c>
      <c r="D133" s="45">
        <v>4</v>
      </c>
      <c r="E133" s="60">
        <v>4.369</v>
      </c>
      <c r="F133" s="37">
        <f>(E133/D133)*100</f>
        <v>109.225</v>
      </c>
      <c r="G133" s="14"/>
    </row>
    <row r="134" spans="1:6" ht="18.75">
      <c r="A134" s="5"/>
      <c r="B134" s="6" t="s">
        <v>62</v>
      </c>
      <c r="C134" s="36" t="s">
        <v>63</v>
      </c>
      <c r="D134" s="39">
        <v>14</v>
      </c>
      <c r="E134" s="61">
        <v>14</v>
      </c>
      <c r="F134" s="37">
        <f>(E134/D134)*100</f>
        <v>100</v>
      </c>
    </row>
    <row r="135" spans="1:6" ht="18.75">
      <c r="A135" s="5"/>
      <c r="B135" s="6" t="s">
        <v>192</v>
      </c>
      <c r="C135" s="36" t="s">
        <v>58</v>
      </c>
      <c r="D135" s="45">
        <v>3.5</v>
      </c>
      <c r="E135" s="60">
        <v>3.371</v>
      </c>
      <c r="F135" s="37">
        <f>(E135/D135)*100</f>
        <v>96.31428571428572</v>
      </c>
    </row>
    <row r="136" spans="1:6" ht="18.75">
      <c r="A136" s="5"/>
      <c r="B136" s="6" t="s">
        <v>193</v>
      </c>
      <c r="C136" s="36" t="s">
        <v>63</v>
      </c>
      <c r="D136" s="39">
        <v>2.612</v>
      </c>
      <c r="E136" s="61">
        <v>2.612</v>
      </c>
      <c r="F136" s="37">
        <f>(E136/D136)*100</f>
        <v>100</v>
      </c>
    </row>
    <row r="137" spans="1:6" ht="18.75">
      <c r="A137" s="5"/>
      <c r="B137" s="6" t="s">
        <v>64</v>
      </c>
      <c r="C137" s="36" t="s">
        <v>63</v>
      </c>
      <c r="D137" s="39">
        <v>1</v>
      </c>
      <c r="E137" s="61" t="s">
        <v>230</v>
      </c>
      <c r="F137" s="37" t="s">
        <v>229</v>
      </c>
    </row>
    <row r="138" spans="1:6" ht="18.75">
      <c r="A138" s="5"/>
      <c r="B138" s="6" t="s">
        <v>65</v>
      </c>
      <c r="C138" s="36" t="s">
        <v>127</v>
      </c>
      <c r="D138" s="38">
        <v>2.652</v>
      </c>
      <c r="E138" s="52">
        <v>2.612</v>
      </c>
      <c r="F138" s="37">
        <f>(E138/D138)*100</f>
        <v>98.4917043740573</v>
      </c>
    </row>
    <row r="139" spans="1:6" ht="18.75">
      <c r="A139" s="5"/>
      <c r="B139" s="6" t="s">
        <v>37</v>
      </c>
      <c r="C139" s="36"/>
      <c r="D139" s="38"/>
      <c r="E139" s="52"/>
      <c r="F139" s="37"/>
    </row>
    <row r="140" spans="1:6" ht="18.75">
      <c r="A140" s="5"/>
      <c r="B140" s="28" t="s">
        <v>66</v>
      </c>
      <c r="C140" s="36" t="s">
        <v>127</v>
      </c>
      <c r="D140" s="45">
        <v>2.612</v>
      </c>
      <c r="E140" s="60">
        <v>2.612</v>
      </c>
      <c r="F140" s="37">
        <f>(E140/D140)*100</f>
        <v>100</v>
      </c>
    </row>
    <row r="141" spans="1:6" ht="18.75">
      <c r="A141" s="5"/>
      <c r="B141" s="28" t="s">
        <v>67</v>
      </c>
      <c r="C141" s="36" t="s">
        <v>127</v>
      </c>
      <c r="D141" s="45">
        <v>0.04</v>
      </c>
      <c r="E141" s="60" t="s">
        <v>230</v>
      </c>
      <c r="F141" s="37" t="s">
        <v>229</v>
      </c>
    </row>
    <row r="142" spans="1:6" ht="18.75">
      <c r="A142" s="5"/>
      <c r="B142" s="6" t="s">
        <v>68</v>
      </c>
      <c r="C142" s="36" t="s">
        <v>125</v>
      </c>
      <c r="D142" s="45">
        <v>3.5</v>
      </c>
      <c r="E142" s="60">
        <v>3.371</v>
      </c>
      <c r="F142" s="37">
        <f>(E142/D142)*100</f>
        <v>96.31428571428572</v>
      </c>
    </row>
    <row r="143" spans="1:6" ht="18.75">
      <c r="A143" s="5"/>
      <c r="B143" s="6" t="s">
        <v>37</v>
      </c>
      <c r="C143" s="36"/>
      <c r="D143" s="45"/>
      <c r="E143" s="60"/>
      <c r="F143" s="37"/>
    </row>
    <row r="144" spans="1:6" ht="18.75">
      <c r="A144" s="5"/>
      <c r="B144" s="28" t="s">
        <v>66</v>
      </c>
      <c r="C144" s="36" t="s">
        <v>125</v>
      </c>
      <c r="D144" s="45">
        <v>3.45</v>
      </c>
      <c r="E144" s="60">
        <v>3.371</v>
      </c>
      <c r="F144" s="37">
        <f>(E144/D144)*100</f>
        <v>97.71014492753622</v>
      </c>
    </row>
    <row r="145" spans="1:6" ht="18.75">
      <c r="A145" s="5"/>
      <c r="B145" s="28" t="s">
        <v>67</v>
      </c>
      <c r="C145" s="36" t="s">
        <v>125</v>
      </c>
      <c r="D145" s="45">
        <v>0.05</v>
      </c>
      <c r="E145" s="60" t="s">
        <v>230</v>
      </c>
      <c r="F145" s="37" t="s">
        <v>229</v>
      </c>
    </row>
    <row r="146" spans="1:6" ht="18.75">
      <c r="A146" s="5"/>
      <c r="B146" s="6" t="s">
        <v>69</v>
      </c>
      <c r="C146" s="36" t="s">
        <v>125</v>
      </c>
      <c r="D146" s="45">
        <v>0.378</v>
      </c>
      <c r="E146" s="60">
        <v>0.349</v>
      </c>
      <c r="F146" s="37">
        <f>(E146/D146)*100</f>
        <v>92.32804232804233</v>
      </c>
    </row>
    <row r="147" spans="1:6" ht="18.75">
      <c r="A147" s="5"/>
      <c r="B147" s="7" t="s">
        <v>70</v>
      </c>
      <c r="C147" s="36" t="s">
        <v>63</v>
      </c>
      <c r="D147" s="41">
        <v>21</v>
      </c>
      <c r="E147" s="62">
        <v>21</v>
      </c>
      <c r="F147" s="37">
        <f>(E147/D147)*100</f>
        <v>100</v>
      </c>
    </row>
    <row r="148" spans="1:6" ht="18.75">
      <c r="A148" s="1"/>
      <c r="B148" s="29" t="s">
        <v>71</v>
      </c>
      <c r="C148" s="36"/>
      <c r="D148" s="41"/>
      <c r="E148" s="62"/>
      <c r="F148" s="37"/>
    </row>
    <row r="149" spans="1:6" ht="18.75">
      <c r="A149" s="5"/>
      <c r="B149" s="29" t="s">
        <v>72</v>
      </c>
      <c r="C149" s="36" t="s">
        <v>63</v>
      </c>
      <c r="D149" s="41">
        <v>21</v>
      </c>
      <c r="E149" s="62">
        <v>21</v>
      </c>
      <c r="F149" s="37">
        <f>(E149/D149)*100</f>
        <v>100</v>
      </c>
    </row>
    <row r="150" spans="1:6" ht="18.75">
      <c r="A150" s="5"/>
      <c r="B150" s="28" t="s">
        <v>73</v>
      </c>
      <c r="C150" s="36" t="s">
        <v>63</v>
      </c>
      <c r="D150" s="41" t="s">
        <v>230</v>
      </c>
      <c r="E150" s="62" t="s">
        <v>230</v>
      </c>
      <c r="F150" s="37" t="s">
        <v>231</v>
      </c>
    </row>
    <row r="151" spans="1:6" ht="18.75">
      <c r="A151" s="1"/>
      <c r="B151" s="6" t="s">
        <v>74</v>
      </c>
      <c r="C151" s="36" t="s">
        <v>125</v>
      </c>
      <c r="D151" s="45">
        <v>9.162</v>
      </c>
      <c r="E151" s="60">
        <v>9.11</v>
      </c>
      <c r="F151" s="37">
        <f>(E151/D151)*100</f>
        <v>99.43243833224186</v>
      </c>
    </row>
    <row r="152" spans="1:6" ht="18.75">
      <c r="A152" s="1"/>
      <c r="B152" s="6" t="s">
        <v>71</v>
      </c>
      <c r="C152" s="36"/>
      <c r="D152" s="45"/>
      <c r="E152" s="60"/>
      <c r="F152" s="37"/>
    </row>
    <row r="153" spans="1:6" ht="18.75">
      <c r="A153" s="1"/>
      <c r="B153" s="28" t="s">
        <v>75</v>
      </c>
      <c r="C153" s="36" t="s">
        <v>125</v>
      </c>
      <c r="D153" s="45">
        <v>9.059</v>
      </c>
      <c r="E153" s="60">
        <v>9.031</v>
      </c>
      <c r="F153" s="37">
        <f>(E153/D153)*100</f>
        <v>99.69091511204329</v>
      </c>
    </row>
    <row r="154" spans="1:6" ht="18.75">
      <c r="A154" s="1"/>
      <c r="B154" s="28" t="s">
        <v>76</v>
      </c>
      <c r="C154" s="36" t="s">
        <v>125</v>
      </c>
      <c r="D154" s="45">
        <v>0.103</v>
      </c>
      <c r="E154" s="60">
        <v>0.079</v>
      </c>
      <c r="F154" s="37">
        <f>(E154/D154)*100</f>
        <v>76.6990291262136</v>
      </c>
    </row>
    <row r="155" spans="1:6" ht="18.75">
      <c r="A155" s="1"/>
      <c r="B155" s="6" t="s">
        <v>69</v>
      </c>
      <c r="C155" s="36" t="s">
        <v>125</v>
      </c>
      <c r="D155" s="45">
        <v>0.827</v>
      </c>
      <c r="E155" s="60">
        <v>0.814</v>
      </c>
      <c r="F155" s="37">
        <f>(E155/D155)*100</f>
        <v>98.42805320435308</v>
      </c>
    </row>
    <row r="156" spans="1:6" ht="18.75">
      <c r="A156" s="1"/>
      <c r="B156" s="6" t="s">
        <v>77</v>
      </c>
      <c r="C156" s="36" t="s">
        <v>58</v>
      </c>
      <c r="D156" s="38">
        <v>24</v>
      </c>
      <c r="E156" s="52">
        <v>24</v>
      </c>
      <c r="F156" s="37">
        <f>(E156/D156)*100</f>
        <v>100</v>
      </c>
    </row>
    <row r="157" spans="1:6" ht="18.75">
      <c r="A157" s="1"/>
      <c r="B157" s="28" t="s">
        <v>66</v>
      </c>
      <c r="C157" s="36" t="s">
        <v>58</v>
      </c>
      <c r="D157" s="38">
        <v>24</v>
      </c>
      <c r="E157" s="52">
        <v>24</v>
      </c>
      <c r="F157" s="37">
        <f>(E157/D157)*100</f>
        <v>100</v>
      </c>
    </row>
    <row r="158" spans="1:6" ht="18.75">
      <c r="A158" s="1"/>
      <c r="B158" s="28" t="s">
        <v>67</v>
      </c>
      <c r="C158" s="36" t="s">
        <v>58</v>
      </c>
      <c r="D158" s="38" t="s">
        <v>230</v>
      </c>
      <c r="E158" s="52" t="s">
        <v>230</v>
      </c>
      <c r="F158" s="37" t="s">
        <v>231</v>
      </c>
    </row>
    <row r="159" spans="1:6" ht="18.75">
      <c r="A159" s="1"/>
      <c r="B159" s="18" t="s">
        <v>219</v>
      </c>
      <c r="C159" s="36" t="s">
        <v>125</v>
      </c>
      <c r="D159" s="45">
        <v>1.363</v>
      </c>
      <c r="E159" s="60">
        <v>1.386</v>
      </c>
      <c r="F159" s="37">
        <f>(E159/D159)*100</f>
        <v>101.6874541452678</v>
      </c>
    </row>
    <row r="160" spans="1:6" ht="18.75">
      <c r="A160" s="1"/>
      <c r="B160" s="6" t="s">
        <v>78</v>
      </c>
      <c r="C160" s="36" t="s">
        <v>4</v>
      </c>
      <c r="D160" s="38">
        <v>100</v>
      </c>
      <c r="E160" s="52">
        <v>100</v>
      </c>
      <c r="F160" s="37" t="s">
        <v>231</v>
      </c>
    </row>
    <row r="161" spans="1:6" ht="18.75">
      <c r="A161" s="1"/>
      <c r="B161" s="6" t="s">
        <v>79</v>
      </c>
      <c r="C161" s="36"/>
      <c r="D161" s="38"/>
      <c r="E161" s="52"/>
      <c r="F161" s="37"/>
    </row>
    <row r="162" spans="1:6" ht="18.75">
      <c r="A162" s="1"/>
      <c r="B162" s="6" t="s">
        <v>200</v>
      </c>
      <c r="C162" s="36" t="s">
        <v>125</v>
      </c>
      <c r="D162" s="45">
        <v>0.52</v>
      </c>
      <c r="E162" s="60">
        <v>0.579</v>
      </c>
      <c r="F162" s="37">
        <f>(E162/D162)*100</f>
        <v>111.34615384615383</v>
      </c>
    </row>
    <row r="163" spans="1:6" ht="18.75">
      <c r="A163" s="5" t="s">
        <v>207</v>
      </c>
      <c r="B163" s="48" t="s">
        <v>80</v>
      </c>
      <c r="C163" s="44"/>
      <c r="D163" s="38"/>
      <c r="E163" s="52"/>
      <c r="F163" s="37"/>
    </row>
    <row r="164" spans="1:6" ht="18.75">
      <c r="A164" s="5"/>
      <c r="B164" s="6" t="s">
        <v>81</v>
      </c>
      <c r="C164" s="36" t="s">
        <v>96</v>
      </c>
      <c r="D164" s="41">
        <v>5</v>
      </c>
      <c r="E164" s="62">
        <v>5</v>
      </c>
      <c r="F164" s="37">
        <f>(E164/D164)*100</f>
        <v>100</v>
      </c>
    </row>
    <row r="165" spans="1:6" ht="18.75">
      <c r="A165" s="5"/>
      <c r="B165" s="6" t="s">
        <v>82</v>
      </c>
      <c r="C165" s="36" t="s">
        <v>125</v>
      </c>
      <c r="D165" s="45">
        <v>1.622</v>
      </c>
      <c r="E165" s="60">
        <v>1.633</v>
      </c>
      <c r="F165" s="37">
        <f>(E165/D165)*100</f>
        <v>100.67817509247841</v>
      </c>
    </row>
    <row r="166" spans="1:6" ht="18.75">
      <c r="A166" s="5"/>
      <c r="B166" s="6" t="s">
        <v>83</v>
      </c>
      <c r="C166" s="36" t="s">
        <v>125</v>
      </c>
      <c r="D166" s="45">
        <v>0.83</v>
      </c>
      <c r="E166" s="60">
        <v>0.841</v>
      </c>
      <c r="F166" s="37">
        <f>(E166/D166)*100</f>
        <v>101.32530120481928</v>
      </c>
    </row>
    <row r="167" spans="1:6" ht="18.75">
      <c r="A167" s="5"/>
      <c r="B167" s="6" t="s">
        <v>84</v>
      </c>
      <c r="C167" s="36" t="s">
        <v>125</v>
      </c>
      <c r="D167" s="45">
        <v>0.68</v>
      </c>
      <c r="E167" s="60">
        <v>0.68</v>
      </c>
      <c r="F167" s="37">
        <f>(E167/D167)*100</f>
        <v>100</v>
      </c>
    </row>
    <row r="168" spans="1:6" ht="18.75">
      <c r="A168" s="1"/>
      <c r="B168" s="6" t="s">
        <v>85</v>
      </c>
      <c r="C168" s="36" t="s">
        <v>125</v>
      </c>
      <c r="D168" s="45">
        <v>0.773</v>
      </c>
      <c r="E168" s="60">
        <v>0.773</v>
      </c>
      <c r="F168" s="37">
        <f>(E168/D168)*100</f>
        <v>100</v>
      </c>
    </row>
    <row r="169" spans="1:6" ht="18.75">
      <c r="A169" s="5" t="s">
        <v>29</v>
      </c>
      <c r="B169" s="7" t="s">
        <v>86</v>
      </c>
      <c r="C169" s="36"/>
      <c r="D169" s="38"/>
      <c r="E169" s="38"/>
      <c r="F169" s="37"/>
    </row>
    <row r="170" spans="1:6" ht="18.75">
      <c r="A170" s="1"/>
      <c r="B170" s="28" t="s">
        <v>81</v>
      </c>
      <c r="C170" s="36" t="s">
        <v>96</v>
      </c>
      <c r="D170" s="41">
        <v>3</v>
      </c>
      <c r="E170" s="62">
        <v>3</v>
      </c>
      <c r="F170" s="37">
        <f aca="true" t="shared" si="5" ref="F170:F177">(E170/D170)*100</f>
        <v>100</v>
      </c>
    </row>
    <row r="171" spans="1:6" ht="18.75">
      <c r="A171" s="1"/>
      <c r="B171" s="28" t="s">
        <v>87</v>
      </c>
      <c r="C171" s="36" t="s">
        <v>96</v>
      </c>
      <c r="D171" s="41">
        <v>2</v>
      </c>
      <c r="E171" s="62">
        <v>2</v>
      </c>
      <c r="F171" s="37">
        <f t="shared" si="5"/>
        <v>100</v>
      </c>
    </row>
    <row r="172" spans="1:6" ht="18.75">
      <c r="A172" s="1"/>
      <c r="B172" s="28" t="s">
        <v>91</v>
      </c>
      <c r="C172" s="36" t="s">
        <v>125</v>
      </c>
      <c r="D172" s="45">
        <v>2.284</v>
      </c>
      <c r="E172" s="81">
        <v>3.033</v>
      </c>
      <c r="F172" s="37">
        <f t="shared" si="5"/>
        <v>132.79334500875657</v>
      </c>
    </row>
    <row r="173" spans="1:6" ht="18.75">
      <c r="A173" s="5"/>
      <c r="B173" s="28" t="s">
        <v>88</v>
      </c>
      <c r="C173" s="36" t="s">
        <v>125</v>
      </c>
      <c r="D173" s="45">
        <v>2.109</v>
      </c>
      <c r="E173" s="81">
        <v>2.881</v>
      </c>
      <c r="F173" s="37">
        <f t="shared" si="5"/>
        <v>136.60502607871027</v>
      </c>
    </row>
    <row r="174" spans="1:6" ht="18.75">
      <c r="A174" s="1"/>
      <c r="B174" s="28" t="s">
        <v>92</v>
      </c>
      <c r="C174" s="36" t="s">
        <v>125</v>
      </c>
      <c r="D174" s="45">
        <v>0.92</v>
      </c>
      <c r="E174" s="81">
        <v>1.639</v>
      </c>
      <c r="F174" s="37">
        <f t="shared" si="5"/>
        <v>178.15217391304347</v>
      </c>
    </row>
    <row r="175" spans="1:6" ht="18.75">
      <c r="A175" s="1"/>
      <c r="B175" s="28" t="s">
        <v>89</v>
      </c>
      <c r="C175" s="36" t="s">
        <v>125</v>
      </c>
      <c r="D175" s="45">
        <v>0.865</v>
      </c>
      <c r="E175" s="81">
        <v>1.524</v>
      </c>
      <c r="F175" s="37">
        <f t="shared" si="5"/>
        <v>176.1849710982659</v>
      </c>
    </row>
    <row r="176" spans="1:6" ht="18.75">
      <c r="A176" s="1"/>
      <c r="B176" s="28" t="s">
        <v>93</v>
      </c>
      <c r="C176" s="36" t="s">
        <v>125</v>
      </c>
      <c r="D176" s="45">
        <v>0.634</v>
      </c>
      <c r="E176" s="81">
        <v>0.634</v>
      </c>
      <c r="F176" s="37">
        <f t="shared" si="5"/>
        <v>100</v>
      </c>
    </row>
    <row r="177" spans="1:6" ht="18.75">
      <c r="A177" s="1"/>
      <c r="B177" s="28" t="s">
        <v>90</v>
      </c>
      <c r="C177" s="36" t="s">
        <v>125</v>
      </c>
      <c r="D177" s="45">
        <v>0.563</v>
      </c>
      <c r="E177" s="81">
        <v>0.563</v>
      </c>
      <c r="F177" s="37">
        <f t="shared" si="5"/>
        <v>100</v>
      </c>
    </row>
    <row r="178" spans="1:6" ht="18.75">
      <c r="A178" s="5" t="s">
        <v>22</v>
      </c>
      <c r="B178" s="7" t="s">
        <v>94</v>
      </c>
      <c r="C178" s="36"/>
      <c r="D178" s="38"/>
      <c r="E178" s="80"/>
      <c r="F178" s="37"/>
    </row>
    <row r="179" spans="1:6" ht="18.75">
      <c r="A179" s="5"/>
      <c r="B179" s="7" t="s">
        <v>220</v>
      </c>
      <c r="C179" s="36" t="s">
        <v>23</v>
      </c>
      <c r="D179" s="38">
        <v>15.6</v>
      </c>
      <c r="E179" s="80">
        <v>8.3</v>
      </c>
      <c r="F179" s="37">
        <f>(E179/D179)*100</f>
        <v>53.20512820512822</v>
      </c>
    </row>
    <row r="180" spans="1:6" ht="18.75">
      <c r="A180" s="1"/>
      <c r="B180" s="6" t="s">
        <v>95</v>
      </c>
      <c r="C180" s="36" t="s">
        <v>96</v>
      </c>
      <c r="D180" s="41">
        <v>6</v>
      </c>
      <c r="E180" s="82">
        <v>6</v>
      </c>
      <c r="F180" s="37">
        <f>(E180/D180)*100</f>
        <v>100</v>
      </c>
    </row>
    <row r="181" spans="1:6" ht="18.75">
      <c r="A181" s="1"/>
      <c r="B181" s="6" t="s">
        <v>97</v>
      </c>
      <c r="C181" s="36" t="s">
        <v>96</v>
      </c>
      <c r="D181" s="41">
        <v>1</v>
      </c>
      <c r="E181" s="82">
        <v>1</v>
      </c>
      <c r="F181" s="37">
        <f>(E181/D181)*100</f>
        <v>100</v>
      </c>
    </row>
    <row r="182" spans="1:6" ht="18.75">
      <c r="A182" s="1"/>
      <c r="B182" s="6" t="s">
        <v>98</v>
      </c>
      <c r="C182" s="36" t="s">
        <v>96</v>
      </c>
      <c r="D182" s="41" t="s">
        <v>230</v>
      </c>
      <c r="E182" s="82" t="s">
        <v>230</v>
      </c>
      <c r="F182" s="37" t="s">
        <v>229</v>
      </c>
    </row>
    <row r="183" spans="1:6" ht="18.75">
      <c r="A183" s="1"/>
      <c r="B183" s="6" t="s">
        <v>99</v>
      </c>
      <c r="C183" s="36" t="s">
        <v>96</v>
      </c>
      <c r="D183" s="41">
        <v>1</v>
      </c>
      <c r="E183" s="82">
        <v>1</v>
      </c>
      <c r="F183" s="37">
        <f>(E183/D183)*100</f>
        <v>100</v>
      </c>
    </row>
    <row r="184" spans="1:6" ht="18.75">
      <c r="A184" s="1"/>
      <c r="B184" s="6" t="s">
        <v>100</v>
      </c>
      <c r="C184" s="36" t="s">
        <v>96</v>
      </c>
      <c r="D184" s="41">
        <v>1</v>
      </c>
      <c r="E184" s="82" t="s">
        <v>230</v>
      </c>
      <c r="F184" s="37" t="s">
        <v>229</v>
      </c>
    </row>
    <row r="185" spans="1:6" ht="18.75">
      <c r="A185" s="1"/>
      <c r="B185" s="6" t="s">
        <v>101</v>
      </c>
      <c r="C185" s="36" t="s">
        <v>96</v>
      </c>
      <c r="D185" s="41">
        <v>4</v>
      </c>
      <c r="E185" s="82">
        <v>4</v>
      </c>
      <c r="F185" s="37">
        <f>(E185/D185)*100</f>
        <v>100</v>
      </c>
    </row>
    <row r="186" spans="1:6" ht="18.75">
      <c r="A186" s="5" t="s">
        <v>9</v>
      </c>
      <c r="B186" s="7" t="s">
        <v>102</v>
      </c>
      <c r="C186" s="36"/>
      <c r="D186" s="41"/>
      <c r="E186" s="82"/>
      <c r="F186" s="37"/>
    </row>
    <row r="187" spans="1:6" ht="18.75">
      <c r="A187" s="5"/>
      <c r="B187" s="7" t="s">
        <v>103</v>
      </c>
      <c r="C187" s="36" t="s">
        <v>23</v>
      </c>
      <c r="D187" s="38">
        <v>14.4</v>
      </c>
      <c r="E187" s="80">
        <v>8.9</v>
      </c>
      <c r="F187" s="37">
        <f aca="true" t="shared" si="6" ref="F187:F194">(E187/D187)*100</f>
        <v>61.80555555555556</v>
      </c>
    </row>
    <row r="188" spans="1:6" ht="18.75">
      <c r="A188" s="1"/>
      <c r="B188" s="8" t="s">
        <v>104</v>
      </c>
      <c r="C188" s="36" t="s">
        <v>96</v>
      </c>
      <c r="D188" s="41">
        <v>1</v>
      </c>
      <c r="E188" s="82">
        <v>1</v>
      </c>
      <c r="F188" s="37">
        <f t="shared" si="6"/>
        <v>100</v>
      </c>
    </row>
    <row r="189" spans="1:6" ht="18.75">
      <c r="A189" s="1"/>
      <c r="B189" s="8" t="s">
        <v>221</v>
      </c>
      <c r="C189" s="36" t="s">
        <v>96</v>
      </c>
      <c r="D189" s="41">
        <v>46</v>
      </c>
      <c r="E189" s="82">
        <v>46</v>
      </c>
      <c r="F189" s="37">
        <f t="shared" si="6"/>
        <v>100</v>
      </c>
    </row>
    <row r="190" spans="1:6" ht="18.75">
      <c r="A190" s="1"/>
      <c r="B190" s="8" t="s">
        <v>105</v>
      </c>
      <c r="C190" s="36" t="s">
        <v>96</v>
      </c>
      <c r="D190" s="41">
        <v>2</v>
      </c>
      <c r="E190" s="82">
        <v>2</v>
      </c>
      <c r="F190" s="37">
        <f t="shared" si="6"/>
        <v>100</v>
      </c>
    </row>
    <row r="191" spans="1:6" ht="18.75">
      <c r="A191" s="1"/>
      <c r="B191" s="8" t="s">
        <v>106</v>
      </c>
      <c r="C191" s="36" t="s">
        <v>96</v>
      </c>
      <c r="D191" s="41">
        <v>70</v>
      </c>
      <c r="E191" s="82">
        <v>70</v>
      </c>
      <c r="F191" s="37">
        <f t="shared" si="6"/>
        <v>100</v>
      </c>
    </row>
    <row r="192" spans="1:6" ht="47.25">
      <c r="A192" s="1"/>
      <c r="B192" s="8" t="s">
        <v>107</v>
      </c>
      <c r="C192" s="36" t="s">
        <v>96</v>
      </c>
      <c r="D192" s="41">
        <v>13</v>
      </c>
      <c r="E192" s="62">
        <v>13</v>
      </c>
      <c r="F192" s="37">
        <f t="shared" si="6"/>
        <v>100</v>
      </c>
    </row>
    <row r="193" spans="1:6" ht="18.75">
      <c r="A193" s="1"/>
      <c r="B193" s="8" t="s">
        <v>108</v>
      </c>
      <c r="C193" s="36" t="s">
        <v>96</v>
      </c>
      <c r="D193" s="41">
        <v>7</v>
      </c>
      <c r="E193" s="62">
        <v>7</v>
      </c>
      <c r="F193" s="37">
        <f t="shared" si="6"/>
        <v>100</v>
      </c>
    </row>
    <row r="194" spans="1:6" ht="31.5">
      <c r="A194" s="1"/>
      <c r="B194" s="8" t="s">
        <v>109</v>
      </c>
      <c r="C194" s="36" t="s">
        <v>96</v>
      </c>
      <c r="D194" s="41">
        <v>4</v>
      </c>
      <c r="E194" s="62">
        <v>4</v>
      </c>
      <c r="F194" s="37">
        <f t="shared" si="6"/>
        <v>100</v>
      </c>
    </row>
    <row r="195" spans="1:6" ht="18.75">
      <c r="A195" s="5" t="s">
        <v>10</v>
      </c>
      <c r="B195" s="7" t="s">
        <v>110</v>
      </c>
      <c r="C195" s="36"/>
      <c r="D195" s="41"/>
      <c r="E195" s="62"/>
      <c r="F195" s="37"/>
    </row>
    <row r="196" spans="1:6" ht="18.75">
      <c r="A196" s="5"/>
      <c r="B196" s="6" t="s">
        <v>222</v>
      </c>
      <c r="C196" s="36" t="s">
        <v>58</v>
      </c>
      <c r="D196" s="40">
        <v>207</v>
      </c>
      <c r="E196" s="63">
        <v>186</v>
      </c>
      <c r="F196" s="37">
        <f>(E196/D196)*100</f>
        <v>89.85507246376811</v>
      </c>
    </row>
    <row r="197" spans="1:6" ht="18.75">
      <c r="A197" s="1"/>
      <c r="B197" s="6" t="s">
        <v>111</v>
      </c>
      <c r="C197" s="36" t="s">
        <v>96</v>
      </c>
      <c r="D197" s="40" t="s">
        <v>230</v>
      </c>
      <c r="E197" s="63">
        <v>1</v>
      </c>
      <c r="F197" s="37" t="s">
        <v>229</v>
      </c>
    </row>
    <row r="198" spans="1:6" ht="18.75">
      <c r="A198" s="1"/>
      <c r="B198" s="6" t="s">
        <v>223</v>
      </c>
      <c r="C198" s="36" t="s">
        <v>58</v>
      </c>
      <c r="D198" s="40" t="s">
        <v>230</v>
      </c>
      <c r="E198" s="63">
        <v>10</v>
      </c>
      <c r="F198" s="37" t="s">
        <v>229</v>
      </c>
    </row>
    <row r="199" spans="1:6" ht="18.75">
      <c r="A199" s="1"/>
      <c r="B199" s="6" t="s">
        <v>112</v>
      </c>
      <c r="C199" s="36" t="s">
        <v>96</v>
      </c>
      <c r="D199" s="40" t="s">
        <v>230</v>
      </c>
      <c r="E199" s="63" t="s">
        <v>230</v>
      </c>
      <c r="F199" s="37" t="s">
        <v>229</v>
      </c>
    </row>
    <row r="200" spans="1:6" ht="18.75">
      <c r="A200" s="1"/>
      <c r="B200" s="6" t="s">
        <v>113</v>
      </c>
      <c r="C200" s="36" t="s">
        <v>96</v>
      </c>
      <c r="D200" s="41">
        <v>11</v>
      </c>
      <c r="E200" s="62">
        <v>9</v>
      </c>
      <c r="F200" s="37">
        <f>(E200/D200)*100</f>
        <v>81.81818181818183</v>
      </c>
    </row>
    <row r="201" spans="1:6" ht="18.75">
      <c r="A201" s="1"/>
      <c r="B201" s="6" t="s">
        <v>223</v>
      </c>
      <c r="C201" s="36" t="s">
        <v>96</v>
      </c>
      <c r="D201" s="41">
        <v>15</v>
      </c>
      <c r="E201" s="62">
        <v>14</v>
      </c>
      <c r="F201" s="37">
        <f>(E201/D201)*100</f>
        <v>93.33333333333333</v>
      </c>
    </row>
    <row r="202" spans="1:6" ht="18.75">
      <c r="A202" s="5"/>
      <c r="B202" s="6" t="s">
        <v>114</v>
      </c>
      <c r="C202" s="36" t="s">
        <v>96</v>
      </c>
      <c r="D202" s="40" t="s">
        <v>230</v>
      </c>
      <c r="E202" s="63" t="s">
        <v>230</v>
      </c>
      <c r="F202" s="37" t="s">
        <v>229</v>
      </c>
    </row>
    <row r="203" spans="1:9" ht="18.75">
      <c r="A203" s="1"/>
      <c r="B203" s="6" t="s">
        <v>115</v>
      </c>
      <c r="C203" s="36" t="s">
        <v>96</v>
      </c>
      <c r="D203" s="40" t="s">
        <v>230</v>
      </c>
      <c r="E203" s="63" t="s">
        <v>230</v>
      </c>
      <c r="F203" s="37" t="s">
        <v>229</v>
      </c>
      <c r="H203" s="19"/>
      <c r="I203" s="19"/>
    </row>
    <row r="204" spans="1:9" ht="18.75">
      <c r="A204" s="1"/>
      <c r="B204" s="6" t="s">
        <v>224</v>
      </c>
      <c r="C204" s="36" t="s">
        <v>58</v>
      </c>
      <c r="D204" s="41">
        <v>9</v>
      </c>
      <c r="E204" s="62">
        <v>5</v>
      </c>
      <c r="F204" s="37">
        <f>(E204/D204)*100</f>
        <v>55.55555555555556</v>
      </c>
      <c r="H204" s="19"/>
      <c r="I204" s="19"/>
    </row>
    <row r="205" spans="1:9" ht="18.75">
      <c r="A205" s="1"/>
      <c r="B205" s="6" t="s">
        <v>116</v>
      </c>
      <c r="C205" s="36" t="s">
        <v>96</v>
      </c>
      <c r="D205" s="40">
        <v>1</v>
      </c>
      <c r="E205" s="40">
        <v>1</v>
      </c>
      <c r="F205" s="37">
        <f>(E205/D205)*100</f>
        <v>100</v>
      </c>
      <c r="H205" s="2"/>
      <c r="I205" s="2"/>
    </row>
    <row r="206" spans="1:6" ht="18.75">
      <c r="A206" s="1"/>
      <c r="B206" s="6" t="s">
        <v>117</v>
      </c>
      <c r="C206" s="36" t="s">
        <v>96</v>
      </c>
      <c r="D206" s="40" t="s">
        <v>230</v>
      </c>
      <c r="E206" s="40" t="s">
        <v>230</v>
      </c>
      <c r="F206" s="37" t="s">
        <v>229</v>
      </c>
    </row>
    <row r="207" spans="1:6" ht="18.75">
      <c r="A207" s="1"/>
      <c r="B207" s="6" t="s">
        <v>118</v>
      </c>
      <c r="C207" s="36" t="s">
        <v>96</v>
      </c>
      <c r="D207" s="40" t="s">
        <v>230</v>
      </c>
      <c r="E207" s="40" t="s">
        <v>230</v>
      </c>
      <c r="F207" s="37" t="s">
        <v>229</v>
      </c>
    </row>
    <row r="208" spans="1:6" ht="18.75">
      <c r="A208" s="1"/>
      <c r="B208" s="6" t="s">
        <v>119</v>
      </c>
      <c r="C208" s="36" t="s">
        <v>96</v>
      </c>
      <c r="D208" s="40" t="s">
        <v>230</v>
      </c>
      <c r="E208" s="40" t="s">
        <v>230</v>
      </c>
      <c r="F208" s="37" t="s">
        <v>229</v>
      </c>
    </row>
    <row r="209" spans="1:6" ht="18.75">
      <c r="A209" s="1"/>
      <c r="B209" s="6" t="s">
        <v>225</v>
      </c>
      <c r="C209" s="36" t="s">
        <v>96</v>
      </c>
      <c r="D209" s="40" t="s">
        <v>230</v>
      </c>
      <c r="E209" s="40" t="s">
        <v>230</v>
      </c>
      <c r="F209" s="37" t="s">
        <v>229</v>
      </c>
    </row>
    <row r="210" spans="1:6" ht="24.75" customHeight="1">
      <c r="A210" s="1" t="s">
        <v>11</v>
      </c>
      <c r="B210" s="47" t="s">
        <v>120</v>
      </c>
      <c r="C210" s="36"/>
      <c r="D210" s="41"/>
      <c r="E210" s="41"/>
      <c r="F210" s="37"/>
    </row>
    <row r="211" spans="1:6" ht="18.75">
      <c r="A211" s="20"/>
      <c r="B211" s="7" t="s">
        <v>121</v>
      </c>
      <c r="C211" s="36"/>
      <c r="D211" s="37"/>
      <c r="E211" s="37"/>
      <c r="F211" s="37"/>
    </row>
    <row r="212" spans="1:6" ht="18.75">
      <c r="A212" s="1"/>
      <c r="B212" s="6" t="s">
        <v>122</v>
      </c>
      <c r="C212" s="36" t="s">
        <v>128</v>
      </c>
      <c r="D212" s="37">
        <v>6.5</v>
      </c>
      <c r="E212" s="37">
        <v>4</v>
      </c>
      <c r="F212" s="37">
        <f>(E212/D212)*100</f>
        <v>61.53846153846154</v>
      </c>
    </row>
    <row r="213" spans="1:7" ht="15" customHeight="1">
      <c r="A213" s="25" t="s">
        <v>248</v>
      </c>
      <c r="B213" s="21"/>
      <c r="C213" s="21"/>
      <c r="D213" s="21"/>
      <c r="E213" s="21"/>
      <c r="F213" s="21"/>
      <c r="G213" s="22"/>
    </row>
    <row r="214" spans="1:6" ht="12.75">
      <c r="A214" s="23"/>
      <c r="B214" s="72"/>
      <c r="C214" s="72"/>
      <c r="D214" s="72"/>
      <c r="E214" s="72"/>
      <c r="F214" s="72"/>
    </row>
    <row r="215" spans="1:6" s="24" customFormat="1" ht="12.75" customHeight="1">
      <c r="A215" s="9"/>
      <c r="B215" s="72"/>
      <c r="C215" s="72"/>
      <c r="D215" s="72"/>
      <c r="E215" s="72"/>
      <c r="F215" s="72"/>
    </row>
    <row r="216" spans="1:6" s="24" customFormat="1" ht="15.75" customHeight="1">
      <c r="A216" s="9"/>
      <c r="B216" s="72"/>
      <c r="C216" s="72"/>
      <c r="D216" s="72"/>
      <c r="E216" s="72"/>
      <c r="F216" s="72"/>
    </row>
  </sheetData>
  <sheetProtection/>
  <mergeCells count="12">
    <mergeCell ref="B216:F216"/>
    <mergeCell ref="A2:F2"/>
    <mergeCell ref="A3:A4"/>
    <mergeCell ref="B3:B4"/>
    <mergeCell ref="C3:C4"/>
    <mergeCell ref="E3:E4"/>
    <mergeCell ref="B215:F215"/>
    <mergeCell ref="G3:G4"/>
    <mergeCell ref="E1:F1"/>
    <mergeCell ref="B214:F214"/>
    <mergeCell ref="F3:F4"/>
    <mergeCell ref="D3:D4"/>
  </mergeCells>
  <printOptions horizontalCentered="1"/>
  <pageMargins left="0.7086614173228347" right="0.1968503937007874" top="0.7874015748031497" bottom="0.3937007874015748" header="0.15748031496062992" footer="0.15748031496062992"/>
  <pageSetup fitToHeight="10" horizontalDpi="600" verticalDpi="600" orientation="portrait" paperSize="9" scale="58" r:id="rId2"/>
  <headerFooter differentFirst="1"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211</dc:creator>
  <cp:keywords/>
  <dc:description/>
  <cp:lastModifiedBy>userMix1604</cp:lastModifiedBy>
  <cp:lastPrinted>2015-08-28T12:08:56Z</cp:lastPrinted>
  <dcterms:created xsi:type="dcterms:W3CDTF">2006-12-19T12:46:01Z</dcterms:created>
  <dcterms:modified xsi:type="dcterms:W3CDTF">2015-09-04T06:58:00Z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