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1"/>
  </bookViews>
  <sheets>
    <sheet name="видатки заг фонд" sheetId="1" r:id="rId1"/>
    <sheet name="видатки спецфонд" sheetId="2" r:id="rId2"/>
    <sheet name="Лист3" sheetId="3" r:id="rId3"/>
  </sheets>
  <definedNames>
    <definedName name="_xlnm.Print_Titles" localSheetId="1">'видатки спецфонд'!$1:$2</definedName>
    <definedName name="_xlnm.Print_Area" localSheetId="1">'видатки спецфонд'!$A$1:$H$133</definedName>
  </definedNames>
  <calcPr fullCalcOnLoad="1"/>
</workbook>
</file>

<file path=xl/sharedStrings.xml><?xml version="1.0" encoding="utf-8"?>
<sst xmlns="http://schemas.openxmlformats.org/spreadsheetml/2006/main" count="387" uniqueCount="223">
  <si>
    <t>Цільові фонди</t>
  </si>
  <si>
    <t>Загальний фонд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</si>
  <si>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</si>
  <si>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</si>
  <si>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</si>
  <si>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</si>
  <si>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</si>
  <si>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</si>
  <si>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</si>
  <si>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</si>
  <si>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</si>
  <si>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</si>
  <si>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</si>
  <si>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</si>
  <si>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</si>
  <si>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</si>
  <si>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</si>
  <si>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</si>
  <si>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</si>
  <si>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090412</t>
  </si>
  <si>
    <t>091101</t>
  </si>
  <si>
    <t>091103</t>
  </si>
  <si>
    <t>091204</t>
  </si>
  <si>
    <t>100102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</si>
  <si>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</si>
  <si>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</si>
  <si>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</si>
  <si>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</si>
  <si>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</si>
  <si>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</si>
  <si>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</si>
  <si>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</si>
  <si>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</si>
  <si>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</si>
  <si>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</si>
  <si>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</si>
  <si>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</si>
  <si>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</si>
  <si>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</si>
  <si>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Безплатне зубопротезування ветеранам війни, праці та почесним донорам</t>
  </si>
  <si>
    <t>091207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</si>
  <si>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</si>
  <si>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</si>
  <si>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</si>
  <si>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</si>
  <si>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</si>
  <si>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</si>
  <si>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</si>
  <si>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</si>
  <si>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</si>
  <si>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</si>
  <si>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</si>
  <si>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</si>
  <si>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</si>
  <si>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Інші видатки</t>
  </si>
  <si>
    <t>Благоустрій міста</t>
  </si>
  <si>
    <t>100208</t>
  </si>
  <si>
    <t>240601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</si>
  <si>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</si>
  <si>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</si>
  <si>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</si>
  <si>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</si>
  <si>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</si>
  <si>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</si>
  <si>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</si>
  <si>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</si>
  <si>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150101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</si>
  <si>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</si>
  <si>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</si>
  <si>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</si>
  <si>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</si>
  <si>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</si>
  <si>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</si>
  <si>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</si>
  <si>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</si>
  <si>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</si>
  <si>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</si>
  <si>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</si>
  <si>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</si>
  <si>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</si>
  <si>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</si>
  <si>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240604</t>
  </si>
  <si>
    <t>900203</t>
  </si>
  <si>
    <t xml:space="preserve">   Резервний фонд</t>
  </si>
  <si>
    <t xml:space="preserve">  Крім того, видатки на надання довгосторокового кредиту на будівництво (реконструкцію) та придбання житла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</si>
  <si>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</si>
  <si>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</si>
  <si>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</si>
  <si>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</si>
  <si>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</si>
  <si>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</si>
  <si>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</si>
  <si>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</si>
  <si>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</si>
  <si>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</si>
  <si>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</si>
  <si>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</si>
  <si>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</si>
  <si>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</si>
  <si>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</si>
  <si>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</si>
  <si>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</si>
  <si>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</si>
  <si>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</si>
  <si>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</si>
  <si>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</si>
  <si>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 xml:space="preserve">  - Міська рада(почесні грамоти)</t>
  </si>
  <si>
    <t>Капітальний ремонт житлового фонду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</si>
  <si>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</si>
  <si>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</si>
  <si>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</si>
  <si>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Інші заходи у сфері електротранспорту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</si>
  <si>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</si>
  <si>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</si>
  <si>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</si>
  <si>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Інші джерела власних надходжень бюджетних установ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</si>
  <si>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</si>
  <si>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</si>
  <si>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</si>
  <si>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</si>
  <si>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</si>
  <si>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</si>
  <si>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</si>
  <si>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</si>
  <si>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</si>
  <si>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</si>
  <si>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</si>
  <si>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</si>
  <si>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</si>
  <si>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</si>
  <si>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100106</t>
  </si>
  <si>
    <t>Капітальний ремонт житлового фонду об'єднань співвласників багатоквартирних будинків</t>
  </si>
  <si>
    <t>240602</t>
  </si>
  <si>
    <t>Повернення коштів, наданих для кредитування громадян на будівництво( реконструкцію) та придбання житла</t>
  </si>
  <si>
    <t>070201</t>
  </si>
  <si>
    <t>Загальноосвітні школи</t>
  </si>
  <si>
    <t>Утилізація відходів</t>
  </si>
  <si>
    <t>Державна соціальна допомога інвалідам з дитинства та дітям-інвалідам</t>
  </si>
  <si>
    <t>090411</t>
  </si>
  <si>
    <t xml:space="preserve"> - Кошти на забезпечення побутовим вугіллям окремих категорій населення</t>
  </si>
  <si>
    <t>100602</t>
  </si>
  <si>
    <t>070101</t>
  </si>
  <si>
    <t>Дошкільні заклади освіти</t>
  </si>
  <si>
    <t>080101</t>
  </si>
  <si>
    <t>Лікарні</t>
  </si>
  <si>
    <t>Територіальний центр соціального обслуговування</t>
  </si>
  <si>
    <t>Теплові мережі</t>
  </si>
  <si>
    <t>Дотація житлово-комунальному господарству</t>
  </si>
  <si>
    <t>Освіта</t>
  </si>
  <si>
    <t>130107</t>
  </si>
  <si>
    <t>Утримання та навчально-тренувальна робота дитячо-юнацьких спортивних шкіл</t>
  </si>
  <si>
    <t>Землеустрій</t>
  </si>
  <si>
    <t>Органи місцевого самоврядування</t>
  </si>
  <si>
    <t>170000</t>
  </si>
  <si>
    <t>Транспорт, дорожнє госпдарство</t>
  </si>
  <si>
    <t>240000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</si>
  <si>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</si>
  <si>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070401</t>
  </si>
  <si>
    <t>Позашкільні заклади освіти,заходи із позашкільної роботи з дітьми</t>
  </si>
  <si>
    <t>Соцільний захист та соціальне забезпечення</t>
  </si>
  <si>
    <t>210105</t>
  </si>
  <si>
    <t>Видатки на запобігання та ліквідацію надзвичайних ситуацій та наслідків стихійного лиха</t>
  </si>
  <si>
    <t>100101</t>
  </si>
  <si>
    <t>Житлово-експлуатаційне господарство</t>
  </si>
  <si>
    <t xml:space="preserve">   - Житлово-експлуатаційне господарство</t>
  </si>
  <si>
    <t xml:space="preserve"> - Роботи, пов"язані із будівництвом, реконструкцією та утриманням автошляхів</t>
  </si>
  <si>
    <t>180404</t>
  </si>
  <si>
    <t>Підтримка малого та середнього підприємництва</t>
  </si>
  <si>
    <t>Центр соціальних служб для сім ї, дітей та молоді</t>
  </si>
  <si>
    <t>110201</t>
  </si>
  <si>
    <t>Бібліотеки</t>
  </si>
  <si>
    <t>130110</t>
  </si>
  <si>
    <t>Льодовий палац спорту</t>
  </si>
  <si>
    <t>130000</t>
  </si>
  <si>
    <t>240603</t>
  </si>
  <si>
    <t>Ліквідація іншого забруднення навколишнього природного середовища</t>
  </si>
  <si>
    <t>Видатки за рахунок спеціального фонду міського бюджету</t>
  </si>
  <si>
    <t xml:space="preserve">         Видатки за рахунок спеціального фонду Державного бюджету</t>
  </si>
  <si>
    <t xml:space="preserve">   - Утримання центрiв соцiальних служб для молодi</t>
  </si>
  <si>
    <t xml:space="preserve"> - погашення заборгованості з різниці в тарифах на теплову енергію, послуги з централізованого водопостачання та водовідведення</t>
  </si>
  <si>
    <t xml:space="preserve"> -інші заходи у сфері електротранспорту</t>
  </si>
  <si>
    <t>100303</t>
  </si>
  <si>
    <t xml:space="preserve"> - Ремонтно-будівельні організації житлово-комунального господарства</t>
  </si>
  <si>
    <t>110204</t>
  </si>
  <si>
    <t>Палаци і будинки культури, клуби та інші заклади клубного типу</t>
  </si>
  <si>
    <t>Виконано за 1 квартал 2013р.</t>
  </si>
  <si>
    <t xml:space="preserve">   - Центр первинної медико-санітарної допомоги</t>
  </si>
  <si>
    <t xml:space="preserve">090200 </t>
  </si>
  <si>
    <t>090405 090406 090411</t>
  </si>
  <si>
    <t>Фізична культура і спорт</t>
  </si>
  <si>
    <t>Культура</t>
  </si>
  <si>
    <t xml:space="preserve"> - Додатковi виплати населенню на покриття витрат з оплати житлово-комунальних послуг, твердого палива</t>
  </si>
  <si>
    <t>Виконано за 1 квартал 2014р.</t>
  </si>
  <si>
    <t>% до 1 кварталу 2013 р.</t>
  </si>
  <si>
    <t>План з урахуван-ням внесених змін на 2014р.</t>
  </si>
  <si>
    <t>070806</t>
  </si>
  <si>
    <t>Міський навчально-виробничий комплекс</t>
  </si>
  <si>
    <t>180401</t>
  </si>
  <si>
    <t>Платежі за кредитними угодами, укладеними під гарантії Уряду</t>
  </si>
  <si>
    <t>Капітальні вкладення</t>
  </si>
  <si>
    <t>Охорона та раціональне  використання природних ресурсів</t>
  </si>
  <si>
    <t>Інша діяльність у сфері охорони навколишнього природного середовища</t>
  </si>
  <si>
    <t>Роботи, пов"язані із будівництвом, реконструкцією та утриманням автошляхів</t>
  </si>
  <si>
    <t>Видатки на утримання закладів відділу молоді та спорту (в тому числі СДЮСТШ "Садко")</t>
  </si>
  <si>
    <t>Транспорт, дорожнє господарство</t>
  </si>
  <si>
    <t>Інші пільги ветеранам війни , особам, на яких поширюється ЗУ "Про статус ветеранів війни, гарантії їх соціального захисту", особа ,які мають особливі заслуги перед Батьківщиною, тощо</t>
  </si>
  <si>
    <t>Погашення заборгованіості з різниці в тарифах на теплову енергію, послуги з централізованого водопостачання та водовідведення...</t>
  </si>
  <si>
    <t>080800</t>
  </si>
  <si>
    <t>Центр первинної медико-санітарної допомоги</t>
  </si>
  <si>
    <t>Охорона здоров'я</t>
  </si>
  <si>
    <t>070804</t>
  </si>
  <si>
    <t>Централізована бухгалтерія відділу освіти</t>
  </si>
  <si>
    <t>Секретар ради</t>
  </si>
  <si>
    <t>А.А. Гавриленко</t>
  </si>
  <si>
    <t>План з урахуван-ням внесених змін на 9 місяців 2014р.</t>
  </si>
  <si>
    <t>Виконано за 9 місяців 2014р.</t>
  </si>
  <si>
    <t>% до уточненого плану на 9 місяців 2014 р.</t>
  </si>
  <si>
    <t>Виконано за 9 місяців 2013р.</t>
  </si>
  <si>
    <t>% до 9 місяців 2013 р.</t>
  </si>
  <si>
    <t>Інші субвенції</t>
  </si>
  <si>
    <t>250324</t>
  </si>
  <si>
    <t>Субвенцiя іншим бюджетам на виконання інвестиційних проектів</t>
  </si>
  <si>
    <t>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</si>
</sst>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5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i/>
      <sz val="12"/>
      <name val="Times New Roman Cyr"/>
      <family val="0"/>
    </font>
    <font>
      <i/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4" fillId="0" borderId="0" xfId="52" applyFo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0" borderId="0" xfId="0" applyFont="1" applyAlignment="1">
      <alignment/>
    </xf>
    <xf numFmtId="165" fontId="8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64" fontId="3" fillId="34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164" fontId="12" fillId="33" borderId="10" xfId="0" applyNumberFormat="1" applyFont="1" applyFill="1" applyBorder="1" applyAlignment="1" applyProtection="1">
      <alignment horizontal="center"/>
      <protection/>
    </xf>
    <xf numFmtId="164" fontId="12" fillId="0" borderId="10" xfId="0" applyNumberFormat="1" applyFont="1" applyBorder="1" applyAlignment="1">
      <alignment horizontal="center"/>
    </xf>
    <xf numFmtId="164" fontId="12" fillId="33" borderId="10" xfId="0" applyNumberFormat="1" applyFont="1" applyFill="1" applyBorder="1" applyAlignment="1">
      <alignment horizontal="center"/>
    </xf>
    <xf numFmtId="165" fontId="12" fillId="0" borderId="10" xfId="0" applyNumberFormat="1" applyFont="1" applyBorder="1" applyAlignment="1" applyProtection="1">
      <alignment horizontal="center"/>
      <protection/>
    </xf>
    <xf numFmtId="164" fontId="12" fillId="34" borderId="10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65" fontId="3" fillId="0" borderId="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/>
    </xf>
    <xf numFmtId="49" fontId="12" fillId="33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12" fillId="0" borderId="18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3" fillId="34" borderId="18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15" fillId="33" borderId="0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9" fontId="12" fillId="0" borderId="18" xfId="0" applyNumberFormat="1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3" fillId="33" borderId="1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49" fontId="12" fillId="35" borderId="18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164" fontId="3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49" fontId="12" fillId="0" borderId="12" xfId="0" applyNumberFormat="1" applyFont="1" applyBorder="1" applyAlignment="1" applyProtection="1">
      <alignment horizontal="center"/>
      <protection/>
    </xf>
    <xf numFmtId="164" fontId="12" fillId="33" borderId="1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4" fontId="1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3" fillId="36" borderId="12" xfId="0" applyNumberFormat="1" applyFont="1" applyFill="1" applyBorder="1" applyAlignment="1" applyProtection="1">
      <alignment horizontal="center"/>
      <protection/>
    </xf>
    <xf numFmtId="164" fontId="3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 applyProtection="1">
      <alignment horizontal="center"/>
      <protection/>
    </xf>
    <xf numFmtId="164" fontId="3" fillId="34" borderId="10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 wrapText="1"/>
      <protection/>
    </xf>
    <xf numFmtId="49" fontId="3" fillId="35" borderId="2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5" fontId="8" fillId="0" borderId="0" xfId="0" applyNumberFormat="1" applyFont="1" applyBorder="1" applyAlignment="1" applyProtection="1">
      <alignment horizontal="center"/>
      <protection/>
    </xf>
    <xf numFmtId="164" fontId="12" fillId="34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9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/>
    </xf>
    <xf numFmtId="0" fontId="12" fillId="0" borderId="21" xfId="0" applyNumberFormat="1" applyFont="1" applyBorder="1" applyAlignment="1" applyProtection="1">
      <alignment horizontal="left" wrapText="1"/>
      <protection/>
    </xf>
    <xf numFmtId="0" fontId="12" fillId="0" borderId="21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23" xfId="0" applyFont="1" applyBorder="1" applyAlignment="1">
      <alignment horizontal="left"/>
    </xf>
    <xf numFmtId="164" fontId="3" fillId="35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64" fontId="12" fillId="0" borderId="10" xfId="0" applyNumberFormat="1" applyFont="1" applyBorder="1" applyAlignment="1" applyProtection="1">
      <alignment horizontal="center"/>
      <protection/>
    </xf>
    <xf numFmtId="164" fontId="12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12" fillId="34" borderId="10" xfId="0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 applyProtection="1">
      <alignment horizontal="center"/>
      <protection/>
    </xf>
    <xf numFmtId="164" fontId="16" fillId="35" borderId="10" xfId="0" applyNumberFormat="1" applyFont="1" applyFill="1" applyBorder="1" applyAlignment="1">
      <alignment horizontal="center"/>
    </xf>
    <xf numFmtId="164" fontId="12" fillId="33" borderId="10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 horizontal="center"/>
      <protection/>
    </xf>
    <xf numFmtId="164" fontId="20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3" fillId="34" borderId="21" xfId="0" applyFont="1" applyFill="1" applyBorder="1" applyAlignment="1" applyProtection="1">
      <alignment horizontal="left" wrapText="1"/>
      <protection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26" xfId="0" applyFont="1" applyBorder="1" applyAlignment="1" applyProtection="1">
      <alignment horizontal="left" wrapText="1"/>
      <protection/>
    </xf>
    <xf numFmtId="1" fontId="12" fillId="0" borderId="21" xfId="0" applyNumberFormat="1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34" borderId="21" xfId="0" applyFont="1" applyFill="1" applyBorder="1" applyAlignment="1">
      <alignment wrapText="1"/>
    </xf>
    <xf numFmtId="0" fontId="3" fillId="36" borderId="21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5" borderId="22" xfId="0" applyFont="1" applyFill="1" applyBorder="1" applyAlignment="1">
      <alignment wrapText="1"/>
    </xf>
    <xf numFmtId="0" fontId="13" fillId="0" borderId="28" xfId="0" applyNumberFormat="1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17" fillId="0" borderId="28" xfId="0" applyFont="1" applyBorder="1" applyAlignment="1">
      <alignment wrapText="1"/>
    </xf>
    <xf numFmtId="0" fontId="12" fillId="0" borderId="28" xfId="0" applyFont="1" applyBorder="1" applyAlignment="1" applyProtection="1">
      <alignment horizontal="left" wrapText="1"/>
      <protection/>
    </xf>
    <xf numFmtId="0" fontId="3" fillId="35" borderId="27" xfId="0" applyFont="1" applyFill="1" applyBorder="1" applyAlignment="1">
      <alignment wrapText="1"/>
    </xf>
    <xf numFmtId="0" fontId="0" fillId="0" borderId="29" xfId="0" applyBorder="1" applyAlignment="1">
      <alignment/>
    </xf>
    <xf numFmtId="164" fontId="3" fillId="34" borderId="25" xfId="0" applyNumberFormat="1" applyFont="1" applyFill="1" applyBorder="1" applyAlignment="1">
      <alignment horizontal="center"/>
    </xf>
    <xf numFmtId="164" fontId="3" fillId="34" borderId="30" xfId="0" applyNumberFormat="1" applyFont="1" applyFill="1" applyBorder="1" applyAlignment="1">
      <alignment horizontal="center"/>
    </xf>
    <xf numFmtId="164" fontId="3" fillId="34" borderId="30" xfId="0" applyNumberFormat="1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164" fontId="3" fillId="34" borderId="21" xfId="0" applyNumberFormat="1" applyFont="1" applyFill="1" applyBorder="1" applyAlignment="1">
      <alignment horizontal="center"/>
    </xf>
    <xf numFmtId="164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4" fontId="12" fillId="0" borderId="31" xfId="0" applyNumberFormat="1" applyFont="1" applyBorder="1" applyAlignment="1">
      <alignment horizontal="center"/>
    </xf>
    <xf numFmtId="164" fontId="12" fillId="33" borderId="21" xfId="0" applyNumberFormat="1" applyFont="1" applyFill="1" applyBorder="1" applyAlignment="1">
      <alignment horizontal="center"/>
    </xf>
    <xf numFmtId="164" fontId="12" fillId="0" borderId="21" xfId="0" applyNumberFormat="1" applyFont="1" applyFill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12" fillId="34" borderId="21" xfId="0" applyNumberFormat="1" applyFont="1" applyFill="1" applyBorder="1" applyAlignment="1">
      <alignment horizontal="center"/>
    </xf>
    <xf numFmtId="164" fontId="3" fillId="36" borderId="21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/>
    </xf>
    <xf numFmtId="164" fontId="12" fillId="33" borderId="21" xfId="0" applyNumberFormat="1" applyFont="1" applyFill="1" applyBorder="1" applyAlignment="1">
      <alignment/>
    </xf>
    <xf numFmtId="164" fontId="3" fillId="33" borderId="21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/>
    </xf>
    <xf numFmtId="0" fontId="12" fillId="33" borderId="21" xfId="0" applyFont="1" applyFill="1" applyBorder="1" applyAlignment="1">
      <alignment/>
    </xf>
    <xf numFmtId="164" fontId="12" fillId="33" borderId="21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34" xfId="0" applyNumberFormat="1" applyFont="1" applyBorder="1" applyAlignment="1">
      <alignment/>
    </xf>
    <xf numFmtId="164" fontId="3" fillId="33" borderId="34" xfId="0" applyNumberFormat="1" applyFont="1" applyFill="1" applyBorder="1" applyAlignment="1" applyProtection="1">
      <alignment horizontal="center"/>
      <protection/>
    </xf>
    <xf numFmtId="164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37" xfId="0" applyFont="1" applyBorder="1" applyAlignment="1" applyProtection="1">
      <alignment horizontal="center" vertical="center"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/>
    </xf>
    <xf numFmtId="164" fontId="3" fillId="35" borderId="43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0" fillId="34" borderId="44" xfId="0" applyFill="1" applyBorder="1" applyAlignment="1">
      <alignment/>
    </xf>
    <xf numFmtId="164" fontId="21" fillId="34" borderId="45" xfId="0" applyNumberFormat="1" applyFont="1" applyFill="1" applyBorder="1" applyAlignment="1">
      <alignment/>
    </xf>
    <xf numFmtId="164" fontId="21" fillId="0" borderId="45" xfId="0" applyNumberFormat="1" applyFont="1" applyFill="1" applyBorder="1" applyAlignment="1">
      <alignment/>
    </xf>
    <xf numFmtId="164" fontId="7" fillId="0" borderId="45" xfId="0" applyNumberFormat="1" applyFont="1" applyFill="1" applyBorder="1" applyAlignment="1">
      <alignment/>
    </xf>
    <xf numFmtId="164" fontId="3" fillId="0" borderId="29" xfId="0" applyNumberFormat="1" applyFont="1" applyBorder="1" applyAlignment="1">
      <alignment horizontal="center"/>
    </xf>
    <xf numFmtId="164" fontId="21" fillId="35" borderId="45" xfId="0" applyNumberFormat="1" applyFont="1" applyFill="1" applyBorder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wrapText="1"/>
    </xf>
    <xf numFmtId="164" fontId="9" fillId="0" borderId="45" xfId="0" applyNumberFormat="1" applyFont="1" applyFill="1" applyBorder="1" applyAlignment="1">
      <alignment/>
    </xf>
    <xf numFmtId="164" fontId="12" fillId="0" borderId="10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wrapText="1"/>
    </xf>
    <xf numFmtId="0" fontId="3" fillId="34" borderId="31" xfId="0" applyFont="1" applyFill="1" applyBorder="1" applyAlignment="1">
      <alignment wrapText="1"/>
    </xf>
    <xf numFmtId="164" fontId="3" fillId="34" borderId="21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18" fillId="34" borderId="19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34" borderId="31" xfId="0" applyFont="1" applyFill="1" applyBorder="1" applyAlignment="1">
      <alignment wrapText="1"/>
    </xf>
    <xf numFmtId="164" fontId="3" fillId="34" borderId="43" xfId="0" applyNumberFormat="1" applyFont="1" applyFill="1" applyBorder="1" applyAlignment="1">
      <alignment/>
    </xf>
    <xf numFmtId="164" fontId="3" fillId="34" borderId="46" xfId="0" applyNumberFormat="1" applyFont="1" applyFill="1" applyBorder="1" applyAlignment="1">
      <alignment/>
    </xf>
    <xf numFmtId="0" fontId="3" fillId="34" borderId="21" xfId="0" applyFont="1" applyFill="1" applyBorder="1" applyAlignment="1" applyProtection="1">
      <alignment horizontal="left" wrapText="1"/>
      <protection/>
    </xf>
    <xf numFmtId="164" fontId="3" fillId="34" borderId="10" xfId="0" applyNumberFormat="1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 applyProtection="1">
      <alignment horizontal="center"/>
      <protection/>
    </xf>
    <xf numFmtId="0" fontId="3" fillId="34" borderId="28" xfId="0" applyFont="1" applyFill="1" applyBorder="1" applyAlignment="1" applyProtection="1">
      <alignment horizontal="left" wrapText="1"/>
      <protection/>
    </xf>
    <xf numFmtId="164" fontId="3" fillId="34" borderId="21" xfId="0" applyNumberFormat="1" applyFont="1" applyFill="1" applyBorder="1" applyAlignment="1">
      <alignment/>
    </xf>
    <xf numFmtId="164" fontId="18" fillId="34" borderId="10" xfId="0" applyNumberFormat="1" applyFont="1" applyFill="1" applyBorder="1" applyAlignment="1" applyProtection="1">
      <alignment horizontal="center"/>
      <protection/>
    </xf>
    <xf numFmtId="164" fontId="3" fillId="34" borderId="10" xfId="0" applyNumberFormat="1" applyFont="1" applyFill="1" applyBorder="1" applyAlignment="1">
      <alignment/>
    </xf>
    <xf numFmtId="49" fontId="3" fillId="34" borderId="18" xfId="0" applyNumberFormat="1" applyFont="1" applyFill="1" applyBorder="1" applyAlignment="1" applyProtection="1">
      <alignment horizontal="center"/>
      <protection/>
    </xf>
    <xf numFmtId="164" fontId="3" fillId="34" borderId="27" xfId="0" applyNumberFormat="1" applyFont="1" applyFill="1" applyBorder="1" applyAlignment="1">
      <alignment/>
    </xf>
    <xf numFmtId="0" fontId="3" fillId="34" borderId="21" xfId="0" applyFont="1" applyFill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34" borderId="21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34" borderId="27" xfId="0" applyFont="1" applyFill="1" applyBorder="1" applyAlignment="1">
      <alignment horizontal="left" wrapText="1"/>
    </xf>
    <xf numFmtId="0" fontId="0" fillId="0" borderId="47" xfId="0" applyBorder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9" fontId="3" fillId="35" borderId="12" xfId="0" applyNumberFormat="1" applyFont="1" applyFill="1" applyBorder="1" applyAlignment="1">
      <alignment/>
    </xf>
    <xf numFmtId="0" fontId="3" fillId="35" borderId="12" xfId="0" applyFont="1" applyFill="1" applyBorder="1" applyAlignment="1">
      <alignment wrapText="1"/>
    </xf>
    <xf numFmtId="164" fontId="3" fillId="35" borderId="43" xfId="0" applyNumberFormat="1" applyFont="1" applyFill="1" applyBorder="1" applyAlignment="1">
      <alignment horizontal="center"/>
    </xf>
    <xf numFmtId="164" fontId="3" fillId="34" borderId="26" xfId="0" applyNumberFormat="1" applyFont="1" applyFill="1" applyBorder="1" applyAlignment="1">
      <alignment/>
    </xf>
    <xf numFmtId="164" fontId="3" fillId="34" borderId="26" xfId="0" applyNumberFormat="1" applyFont="1" applyFill="1" applyBorder="1" applyAlignment="1">
      <alignment/>
    </xf>
    <xf numFmtId="164" fontId="3" fillId="34" borderId="43" xfId="0" applyNumberFormat="1" applyFont="1" applyFill="1" applyBorder="1" applyAlignment="1">
      <alignment/>
    </xf>
    <xf numFmtId="0" fontId="6" fillId="34" borderId="44" xfId="0" applyFont="1" applyFill="1" applyBorder="1" applyAlignment="1">
      <alignment/>
    </xf>
    <xf numFmtId="0" fontId="3" fillId="34" borderId="43" xfId="0" applyFont="1" applyFill="1" applyBorder="1" applyAlignment="1">
      <alignment wrapText="1"/>
    </xf>
    <xf numFmtId="164" fontId="12" fillId="0" borderId="26" xfId="0" applyNumberFormat="1" applyFont="1" applyBorder="1" applyAlignment="1">
      <alignment horizontal="center"/>
    </xf>
    <xf numFmtId="164" fontId="12" fillId="0" borderId="43" xfId="0" applyNumberFormat="1" applyFont="1" applyBorder="1" applyAlignment="1">
      <alignment horizontal="center"/>
    </xf>
    <xf numFmtId="49" fontId="12" fillId="0" borderId="12" xfId="0" applyNumberFormat="1" applyFont="1" applyFill="1" applyBorder="1" applyAlignment="1" applyProtection="1">
      <alignment horizontal="center"/>
      <protection/>
    </xf>
    <xf numFmtId="0" fontId="12" fillId="0" borderId="21" xfId="0" applyFont="1" applyFill="1" applyBorder="1" applyAlignment="1" applyProtection="1">
      <alignment horizontal="left" wrapText="1"/>
      <protection/>
    </xf>
    <xf numFmtId="0" fontId="12" fillId="0" borderId="21" xfId="0" applyFont="1" applyFill="1" applyBorder="1" applyAlignment="1">
      <alignment/>
    </xf>
    <xf numFmtId="164" fontId="12" fillId="0" borderId="10" xfId="0" applyNumberFormat="1" applyFont="1" applyFill="1" applyBorder="1" applyAlignment="1" applyProtection="1">
      <alignment horizontal="center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left" wrapText="1"/>
      <protection/>
    </xf>
    <xf numFmtId="0" fontId="12" fillId="0" borderId="26" xfId="0" applyFont="1" applyFill="1" applyBorder="1" applyAlignment="1">
      <alignment/>
    </xf>
    <xf numFmtId="0" fontId="3" fillId="34" borderId="31" xfId="0" applyFont="1" applyFill="1" applyBorder="1" applyAlignment="1">
      <alignment horizontal="left" wrapText="1"/>
    </xf>
    <xf numFmtId="0" fontId="3" fillId="34" borderId="2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59">
      <selection activeCell="A21" sqref="A21:IV21"/>
    </sheetView>
  </sheetViews>
  <sheetFormatPr defaultColWidth="9.125" defaultRowHeight="12.75"/>
  <cols>
    <col min="1" max="1" width="10.50390625" style="1" customWidth="1"/>
    <col min="2" max="2" width="45.875" style="1" customWidth="1"/>
    <col min="3" max="3" width="11.50390625" style="1" customWidth="1"/>
    <col min="4" max="4" width="11.375" style="1" customWidth="1"/>
    <col min="5" max="5" width="10.50390625" style="1" customWidth="1"/>
    <col min="6" max="6" width="10.625" style="1" customWidth="1"/>
    <col min="7" max="7" width="11.375" style="1" customWidth="1"/>
    <col min="8" max="8" width="9.00390625" style="1" customWidth="1"/>
    <col min="9" max="16384" width="9.125" style="1" customWidth="1"/>
  </cols>
  <sheetData>
    <row r="1" spans="1:8" ht="100.5" thickBot="1">
      <c r="A1" s="38" t="s">
        <v>93</v>
      </c>
      <c r="B1" s="189" t="s">
        <v>92</v>
      </c>
      <c r="C1" s="185" t="s">
        <v>214</v>
      </c>
      <c r="D1" s="186" t="s">
        <v>215</v>
      </c>
      <c r="E1" s="186" t="s">
        <v>216</v>
      </c>
      <c r="F1" s="186" t="s">
        <v>114</v>
      </c>
      <c r="G1" s="187" t="s">
        <v>217</v>
      </c>
      <c r="H1" s="188" t="s">
        <v>218</v>
      </c>
    </row>
    <row r="2" spans="1:8" ht="16.5" thickBot="1">
      <c r="A2" s="39">
        <v>1</v>
      </c>
      <c r="B2" s="36">
        <v>2</v>
      </c>
      <c r="C2" s="109">
        <v>3</v>
      </c>
      <c r="D2" s="37">
        <v>4</v>
      </c>
      <c r="E2" s="37">
        <v>5</v>
      </c>
      <c r="F2" s="171">
        <v>6</v>
      </c>
      <c r="G2" s="175">
        <v>7</v>
      </c>
      <c r="H2" s="176"/>
    </row>
    <row r="3" spans="1:8" ht="19.5" customHeight="1" thickBot="1">
      <c r="A3"/>
      <c r="B3" s="87" t="s">
        <v>1</v>
      </c>
      <c r="C3" s="88"/>
      <c r="D3" s="131"/>
      <c r="E3" s="131"/>
      <c r="F3" s="172"/>
      <c r="G3" s="173"/>
      <c r="H3" s="174"/>
    </row>
    <row r="4" spans="1:8" ht="27" customHeight="1" thickBot="1">
      <c r="A4" s="27" t="s">
        <v>3</v>
      </c>
      <c r="B4" s="110" t="s">
        <v>70</v>
      </c>
      <c r="C4" s="132">
        <v>17443.2</v>
      </c>
      <c r="D4" s="133">
        <v>14673.3</v>
      </c>
      <c r="E4" s="134">
        <f aca="true" t="shared" si="0" ref="E4:E23">D4/C4*100</f>
        <v>84.12045954870665</v>
      </c>
      <c r="F4" s="135">
        <f aca="true" t="shared" si="1" ref="F4:F23">D4-C4</f>
        <v>-2769.9000000000015</v>
      </c>
      <c r="G4" s="133">
        <v>18396.1</v>
      </c>
      <c r="H4" s="180">
        <f>D4/G4*100</f>
        <v>79.76310196182887</v>
      </c>
    </row>
    <row r="5" spans="1:8" ht="48" hidden="1" thickBot="1">
      <c r="A5" s="28" t="s">
        <v>4</v>
      </c>
      <c r="B5" s="111" t="s">
        <v>95</v>
      </c>
      <c r="C5" s="136"/>
      <c r="D5" s="15"/>
      <c r="E5" s="16" t="e">
        <f t="shared" si="0"/>
        <v>#DIV/0!</v>
      </c>
      <c r="F5" s="52">
        <f t="shared" si="1"/>
        <v>0</v>
      </c>
      <c r="G5" s="15"/>
      <c r="H5" s="179"/>
    </row>
    <row r="6" spans="1:8" ht="32.25" customHeight="1" thickBot="1">
      <c r="A6" s="29" t="s">
        <v>41</v>
      </c>
      <c r="B6" s="112" t="s">
        <v>96</v>
      </c>
      <c r="C6" s="136">
        <v>98013.3</v>
      </c>
      <c r="D6" s="15">
        <v>83231.8</v>
      </c>
      <c r="E6" s="16">
        <f t="shared" si="0"/>
        <v>84.9188834576532</v>
      </c>
      <c r="F6" s="52">
        <f t="shared" si="1"/>
        <v>-14781.5</v>
      </c>
      <c r="G6" s="15">
        <v>86373.8</v>
      </c>
      <c r="H6" s="180">
        <f aca="true" t="shared" si="2" ref="H6:H37">D6/G6*100</f>
        <v>96.36232283400753</v>
      </c>
    </row>
    <row r="7" spans="1:8" ht="26.25" customHeight="1" thickBot="1">
      <c r="A7" s="28" t="s">
        <v>100</v>
      </c>
      <c r="B7" s="112" t="s">
        <v>71</v>
      </c>
      <c r="C7" s="136">
        <v>64866.4</v>
      </c>
      <c r="D7" s="15">
        <v>58525.6</v>
      </c>
      <c r="E7" s="16">
        <f t="shared" si="0"/>
        <v>90.22483134565815</v>
      </c>
      <c r="F7" s="52">
        <f t="shared" si="1"/>
        <v>-6340.800000000003</v>
      </c>
      <c r="G7" s="15">
        <v>61185.7</v>
      </c>
      <c r="H7" s="180">
        <f t="shared" si="2"/>
        <v>95.65241551539003</v>
      </c>
    </row>
    <row r="8" spans="1:8" ht="22.5" customHeight="1" thickBot="1">
      <c r="A8" s="30"/>
      <c r="B8" s="113" t="s">
        <v>28</v>
      </c>
      <c r="C8" s="233">
        <f>C7-C10-C9</f>
        <v>53607.8</v>
      </c>
      <c r="D8" s="232">
        <f>D7-D10-D9</f>
        <v>48717</v>
      </c>
      <c r="E8" s="18">
        <f t="shared" si="0"/>
        <v>90.87670077861803</v>
      </c>
      <c r="F8" s="93">
        <f t="shared" si="1"/>
        <v>-4890.800000000003</v>
      </c>
      <c r="G8" s="137">
        <f>G7-G10-G9</f>
        <v>60289.4</v>
      </c>
      <c r="H8" s="182">
        <f t="shared" si="2"/>
        <v>80.80524934731478</v>
      </c>
    </row>
    <row r="9" spans="1:8" ht="30.75" customHeight="1" thickBot="1">
      <c r="A9" s="30"/>
      <c r="B9" s="83" t="s">
        <v>186</v>
      </c>
      <c r="C9" s="137">
        <v>11258.6</v>
      </c>
      <c r="D9" s="19">
        <v>9808.6</v>
      </c>
      <c r="E9" s="18">
        <f t="shared" si="0"/>
        <v>87.12095642442222</v>
      </c>
      <c r="F9" s="94">
        <f t="shared" si="1"/>
        <v>-1450</v>
      </c>
      <c r="G9" s="19">
        <v>838.7</v>
      </c>
      <c r="H9" s="182">
        <f t="shared" si="2"/>
        <v>1169.5004173125074</v>
      </c>
    </row>
    <row r="10" spans="1:8" ht="49.5" customHeight="1" thickBot="1">
      <c r="A10" s="31"/>
      <c r="B10" s="113" t="s">
        <v>39</v>
      </c>
      <c r="C10" s="137"/>
      <c r="D10" s="19"/>
      <c r="E10" s="18" t="e">
        <f t="shared" si="0"/>
        <v>#DIV/0!</v>
      </c>
      <c r="F10" s="93">
        <f t="shared" si="1"/>
        <v>0</v>
      </c>
      <c r="G10" s="19">
        <v>57.6</v>
      </c>
      <c r="H10" s="182">
        <f t="shared" si="2"/>
        <v>0</v>
      </c>
    </row>
    <row r="11" spans="1:8" ht="36.75" customHeight="1" thickBot="1">
      <c r="A11" s="27" t="s">
        <v>101</v>
      </c>
      <c r="B11" s="112" t="s">
        <v>5</v>
      </c>
      <c r="C11" s="136">
        <f>SUM(C12:C31)</f>
        <v>101226.20000000001</v>
      </c>
      <c r="D11" s="15">
        <f>SUM(D12:D31)</f>
        <v>87099.90000000001</v>
      </c>
      <c r="E11" s="16">
        <f t="shared" si="0"/>
        <v>86.04481843633367</v>
      </c>
      <c r="F11" s="52">
        <f t="shared" si="1"/>
        <v>-14126.300000000003</v>
      </c>
      <c r="G11" s="15">
        <f>SUM(G12:G31)</f>
        <v>84727.10000000002</v>
      </c>
      <c r="H11" s="180">
        <f t="shared" si="2"/>
        <v>102.80052073067529</v>
      </c>
    </row>
    <row r="12" spans="1:8" ht="192.75" customHeight="1" thickBot="1">
      <c r="A12" s="72" t="s">
        <v>187</v>
      </c>
      <c r="B12" s="113" t="s">
        <v>156</v>
      </c>
      <c r="C12" s="137">
        <v>15589.8</v>
      </c>
      <c r="D12" s="19">
        <v>11616.2</v>
      </c>
      <c r="E12" s="18">
        <f t="shared" si="0"/>
        <v>74.51153959640278</v>
      </c>
      <c r="F12" s="93">
        <f t="shared" si="1"/>
        <v>-3973.5999999999985</v>
      </c>
      <c r="G12" s="19">
        <v>12953.5</v>
      </c>
      <c r="H12" s="182">
        <f t="shared" si="2"/>
        <v>89.67614930327711</v>
      </c>
    </row>
    <row r="13" spans="1:8" ht="24" customHeight="1" thickBot="1">
      <c r="A13" s="32" t="s">
        <v>102</v>
      </c>
      <c r="B13" s="113" t="s">
        <v>6</v>
      </c>
      <c r="C13" s="137">
        <v>49701.5</v>
      </c>
      <c r="D13" s="17">
        <v>48215.2</v>
      </c>
      <c r="E13" s="18">
        <f t="shared" si="0"/>
        <v>97.00954699556351</v>
      </c>
      <c r="F13" s="93">
        <f t="shared" si="1"/>
        <v>-1486.300000000003</v>
      </c>
      <c r="G13" s="17">
        <v>45578</v>
      </c>
      <c r="H13" s="182">
        <f t="shared" si="2"/>
        <v>105.78612488481285</v>
      </c>
    </row>
    <row r="14" spans="1:8" ht="33.75" customHeight="1" thickBot="1">
      <c r="A14" s="51" t="s">
        <v>118</v>
      </c>
      <c r="B14" s="113" t="s">
        <v>119</v>
      </c>
      <c r="C14" s="138">
        <v>2840.6</v>
      </c>
      <c r="D14" s="17">
        <v>2823.7</v>
      </c>
      <c r="E14" s="18">
        <f t="shared" si="0"/>
        <v>99.40505527001338</v>
      </c>
      <c r="F14" s="93">
        <f t="shared" si="1"/>
        <v>-16.90000000000009</v>
      </c>
      <c r="G14" s="17">
        <v>1332.2</v>
      </c>
      <c r="H14" s="182">
        <f t="shared" si="2"/>
        <v>211.95766401441225</v>
      </c>
    </row>
    <row r="15" spans="1:8" ht="51.75" customHeight="1" thickBot="1">
      <c r="A15" s="40" t="s">
        <v>188</v>
      </c>
      <c r="B15" s="113" t="s">
        <v>191</v>
      </c>
      <c r="C15" s="137">
        <v>18780.4</v>
      </c>
      <c r="D15" s="19">
        <v>11701.1</v>
      </c>
      <c r="E15" s="18">
        <f t="shared" si="0"/>
        <v>62.30484973695981</v>
      </c>
      <c r="F15" s="93">
        <f t="shared" si="1"/>
        <v>-7079.300000000001</v>
      </c>
      <c r="G15" s="19">
        <v>12292.3</v>
      </c>
      <c r="H15" s="182">
        <f t="shared" si="2"/>
        <v>95.19048510042873</v>
      </c>
    </row>
    <row r="16" spans="1:8" ht="18.75" customHeight="1" thickBot="1">
      <c r="A16" s="47" t="s">
        <v>19</v>
      </c>
      <c r="B16" s="113" t="s">
        <v>85</v>
      </c>
      <c r="C16" s="139">
        <v>128</v>
      </c>
      <c r="D16" s="19">
        <v>110.6</v>
      </c>
      <c r="E16" s="18">
        <f t="shared" si="0"/>
        <v>86.40625</v>
      </c>
      <c r="F16" s="93">
        <f t="shared" si="1"/>
        <v>-17.400000000000006</v>
      </c>
      <c r="G16" s="19">
        <v>109.5</v>
      </c>
      <c r="H16" s="182">
        <f t="shared" si="2"/>
        <v>101.00456621004565</v>
      </c>
    </row>
    <row r="17" spans="1:8" ht="63.75" customHeight="1" thickBot="1">
      <c r="A17" s="48" t="s">
        <v>108</v>
      </c>
      <c r="B17" s="114" t="s">
        <v>109</v>
      </c>
      <c r="C17" s="139">
        <v>73.4</v>
      </c>
      <c r="D17" s="19">
        <v>73.4</v>
      </c>
      <c r="E17" s="18">
        <f t="shared" si="0"/>
        <v>100</v>
      </c>
      <c r="F17" s="93">
        <f t="shared" si="1"/>
        <v>0</v>
      </c>
      <c r="G17" s="19">
        <v>94.6</v>
      </c>
      <c r="H17" s="182">
        <f t="shared" si="2"/>
        <v>77.58985200845667</v>
      </c>
    </row>
    <row r="18" spans="1:8" ht="18" customHeight="1" hidden="1" thickBot="1">
      <c r="A18" s="41" t="s">
        <v>138</v>
      </c>
      <c r="B18" s="113" t="s">
        <v>139</v>
      </c>
      <c r="C18" s="137"/>
      <c r="D18" s="19"/>
      <c r="E18" s="18" t="e">
        <f t="shared" si="0"/>
        <v>#DIV/0!</v>
      </c>
      <c r="F18" s="93">
        <f t="shared" si="1"/>
        <v>0</v>
      </c>
      <c r="G18" s="19"/>
      <c r="H18" s="182" t="e">
        <f t="shared" si="2"/>
        <v>#DIV/0!</v>
      </c>
    </row>
    <row r="19" spans="1:8" ht="15.75" customHeight="1" thickBot="1">
      <c r="A19" s="32" t="s">
        <v>20</v>
      </c>
      <c r="B19" s="113" t="s">
        <v>178</v>
      </c>
      <c r="C19" s="137">
        <v>1250.5</v>
      </c>
      <c r="D19" s="17">
        <v>755.2</v>
      </c>
      <c r="E19" s="18">
        <f t="shared" si="0"/>
        <v>60.39184326269492</v>
      </c>
      <c r="F19" s="93">
        <f t="shared" si="1"/>
        <v>-495.29999999999995</v>
      </c>
      <c r="G19" s="17">
        <v>975.2</v>
      </c>
      <c r="H19" s="182">
        <f t="shared" si="2"/>
        <v>77.44052502050862</v>
      </c>
    </row>
    <row r="20" spans="1:8" ht="27" customHeight="1" hidden="1" thickBot="1">
      <c r="A20" s="32" t="s">
        <v>36</v>
      </c>
      <c r="B20" s="113" t="s">
        <v>72</v>
      </c>
      <c r="C20" s="137"/>
      <c r="D20" s="17"/>
      <c r="E20" s="18" t="e">
        <f t="shared" si="0"/>
        <v>#DIV/0!</v>
      </c>
      <c r="F20" s="93">
        <f t="shared" si="1"/>
        <v>0</v>
      </c>
      <c r="G20" s="17"/>
      <c r="H20" s="182" t="e">
        <f t="shared" si="2"/>
        <v>#DIV/0!</v>
      </c>
    </row>
    <row r="21" spans="1:8" ht="48.75" customHeight="1" hidden="1" thickBot="1">
      <c r="A21" s="32" t="s">
        <v>222</v>
      </c>
      <c r="B21" s="113" t="s">
        <v>64</v>
      </c>
      <c r="C21" s="137"/>
      <c r="D21" s="19"/>
      <c r="E21" s="18" t="e">
        <f t="shared" si="0"/>
        <v>#DIV/0!</v>
      </c>
      <c r="F21" s="93">
        <f t="shared" si="1"/>
        <v>0</v>
      </c>
      <c r="G21" s="19"/>
      <c r="H21" s="182" t="e">
        <f t="shared" si="2"/>
        <v>#DIV/0!</v>
      </c>
    </row>
    <row r="22" spans="1:8" ht="32.25" hidden="1" thickBot="1">
      <c r="A22" s="32" t="s">
        <v>7</v>
      </c>
      <c r="B22" s="113" t="s">
        <v>87</v>
      </c>
      <c r="C22" s="137"/>
      <c r="D22" s="17"/>
      <c r="E22" s="18" t="e">
        <f t="shared" si="0"/>
        <v>#DIV/0!</v>
      </c>
      <c r="F22" s="93">
        <f t="shared" si="1"/>
        <v>0</v>
      </c>
      <c r="G22" s="17"/>
      <c r="H22" s="182" t="e">
        <f t="shared" si="2"/>
        <v>#DIV/0!</v>
      </c>
    </row>
    <row r="23" spans="1:8" ht="32.25" thickBot="1">
      <c r="A23" s="32" t="s">
        <v>38</v>
      </c>
      <c r="B23" s="115" t="s">
        <v>37</v>
      </c>
      <c r="C23" s="137">
        <v>99</v>
      </c>
      <c r="D23" s="19"/>
      <c r="E23" s="18">
        <f t="shared" si="0"/>
        <v>0</v>
      </c>
      <c r="F23" s="93">
        <f t="shared" si="1"/>
        <v>-99</v>
      </c>
      <c r="G23" s="19">
        <v>300.5</v>
      </c>
      <c r="H23" s="182">
        <f t="shared" si="2"/>
        <v>0</v>
      </c>
    </row>
    <row r="24" spans="1:8" ht="16.5" hidden="1" thickBot="1">
      <c r="A24" s="32" t="s">
        <v>38</v>
      </c>
      <c r="B24" s="115"/>
      <c r="C24" s="137"/>
      <c r="D24" s="19"/>
      <c r="E24" s="18"/>
      <c r="F24" s="93"/>
      <c r="G24" s="19"/>
      <c r="H24" s="182" t="e">
        <f t="shared" si="2"/>
        <v>#DIV/0!</v>
      </c>
    </row>
    <row r="25" spans="1:8" ht="48" thickBot="1">
      <c r="A25" s="32" t="s">
        <v>22</v>
      </c>
      <c r="B25" s="113" t="s">
        <v>26</v>
      </c>
      <c r="C25" s="137">
        <v>2788.2</v>
      </c>
      <c r="D25" s="19">
        <v>2365.1</v>
      </c>
      <c r="E25" s="18">
        <f aca="true" t="shared" si="3" ref="E25:E47">D25/C25*100</f>
        <v>84.82533534179758</v>
      </c>
      <c r="F25" s="93">
        <f aca="true" t="shared" si="4" ref="F25:F35">D25-C25</f>
        <v>-423.0999999999999</v>
      </c>
      <c r="G25" s="19">
        <v>2379.7</v>
      </c>
      <c r="H25" s="182">
        <f t="shared" si="2"/>
        <v>99.386477287053</v>
      </c>
    </row>
    <row r="26" spans="1:8" ht="32.25" hidden="1" thickBot="1">
      <c r="A26" s="32" t="s">
        <v>38</v>
      </c>
      <c r="B26" s="113" t="s">
        <v>44</v>
      </c>
      <c r="C26" s="137"/>
      <c r="D26" s="19"/>
      <c r="E26" s="18" t="e">
        <f t="shared" si="3"/>
        <v>#DIV/0!</v>
      </c>
      <c r="F26" s="93">
        <f t="shared" si="4"/>
        <v>0</v>
      </c>
      <c r="G26" s="19"/>
      <c r="H26" s="182" t="e">
        <f t="shared" si="2"/>
        <v>#DIV/0!</v>
      </c>
    </row>
    <row r="27" spans="1:8" ht="48" thickBot="1">
      <c r="A27" s="32" t="s">
        <v>120</v>
      </c>
      <c r="B27" s="113" t="s">
        <v>122</v>
      </c>
      <c r="C27" s="137">
        <v>477</v>
      </c>
      <c r="D27" s="19">
        <v>414.1</v>
      </c>
      <c r="E27" s="18">
        <f t="shared" si="3"/>
        <v>86.81341719077568</v>
      </c>
      <c r="F27" s="93">
        <f t="shared" si="4"/>
        <v>-62.89999999999998</v>
      </c>
      <c r="G27" s="19">
        <v>433.8</v>
      </c>
      <c r="H27" s="182">
        <f t="shared" si="2"/>
        <v>95.45873674504381</v>
      </c>
    </row>
    <row r="28" spans="1:8" ht="36.75" customHeight="1" thickBot="1">
      <c r="A28" s="32" t="s">
        <v>121</v>
      </c>
      <c r="B28" s="113" t="s">
        <v>123</v>
      </c>
      <c r="C28" s="137">
        <v>452.5</v>
      </c>
      <c r="D28" s="19">
        <v>428.2</v>
      </c>
      <c r="E28" s="18">
        <f t="shared" si="3"/>
        <v>94.62983425414365</v>
      </c>
      <c r="F28" s="93">
        <f t="shared" si="4"/>
        <v>-24.30000000000001</v>
      </c>
      <c r="G28" s="19">
        <v>445.1</v>
      </c>
      <c r="H28" s="182">
        <f t="shared" si="2"/>
        <v>96.20310042687036</v>
      </c>
    </row>
    <row r="29" spans="1:8" ht="51.75" customHeight="1" thickBot="1">
      <c r="A29" s="32" t="s">
        <v>40</v>
      </c>
      <c r="B29" s="113" t="s">
        <v>88</v>
      </c>
      <c r="C29" s="137">
        <v>81.5</v>
      </c>
      <c r="D29" s="19">
        <v>77</v>
      </c>
      <c r="E29" s="18">
        <f t="shared" si="3"/>
        <v>94.47852760736197</v>
      </c>
      <c r="F29" s="95">
        <f t="shared" si="4"/>
        <v>-4.5</v>
      </c>
      <c r="G29" s="19">
        <v>72.8</v>
      </c>
      <c r="H29" s="182">
        <f t="shared" si="2"/>
        <v>105.76923076923077</v>
      </c>
    </row>
    <row r="30" spans="1:8" ht="33.75" customHeight="1" thickBot="1">
      <c r="A30" s="32" t="s">
        <v>8</v>
      </c>
      <c r="B30" s="113" t="s">
        <v>65</v>
      </c>
      <c r="C30" s="137">
        <v>109.2</v>
      </c>
      <c r="D30" s="19">
        <v>59.5</v>
      </c>
      <c r="E30" s="18">
        <f t="shared" si="3"/>
        <v>54.48717948717948</v>
      </c>
      <c r="F30" s="93">
        <f t="shared" si="4"/>
        <v>-49.7</v>
      </c>
      <c r="G30" s="19">
        <v>50.3</v>
      </c>
      <c r="H30" s="182">
        <f t="shared" si="2"/>
        <v>118.29025844930419</v>
      </c>
    </row>
    <row r="31" spans="1:8" ht="48.75" customHeight="1" thickBot="1">
      <c r="A31" s="32" t="s">
        <v>117</v>
      </c>
      <c r="B31" s="113" t="s">
        <v>137</v>
      </c>
      <c r="C31" s="137">
        <v>8854.6</v>
      </c>
      <c r="D31" s="19">
        <v>8460.6</v>
      </c>
      <c r="E31" s="18">
        <f t="shared" si="3"/>
        <v>95.55033541887832</v>
      </c>
      <c r="F31" s="93">
        <f t="shared" si="4"/>
        <v>-394</v>
      </c>
      <c r="G31" s="19">
        <v>7709.6</v>
      </c>
      <c r="H31" s="182">
        <f t="shared" si="2"/>
        <v>109.74110200269793</v>
      </c>
    </row>
    <row r="32" spans="1:8" ht="20.25" customHeight="1" thickBot="1">
      <c r="A32" s="28" t="s">
        <v>104</v>
      </c>
      <c r="B32" s="112" t="s">
        <v>9</v>
      </c>
      <c r="C32" s="136">
        <f>C33+C34+C37+C38+C39+C40</f>
        <v>2291.7999999999997</v>
      </c>
      <c r="D32" s="15">
        <f>D33+D34+D37+D38+D39+D40</f>
        <v>950</v>
      </c>
      <c r="E32" s="16">
        <f t="shared" si="3"/>
        <v>41.452133694039624</v>
      </c>
      <c r="F32" s="52">
        <f t="shared" si="4"/>
        <v>-1341.7999999999997</v>
      </c>
      <c r="G32" s="15">
        <f>SUM(G33:G40)</f>
        <v>1962.9</v>
      </c>
      <c r="H32" s="180">
        <f t="shared" si="2"/>
        <v>48.39777879667838</v>
      </c>
    </row>
    <row r="33" spans="1:8" ht="31.5" customHeight="1" thickBot="1">
      <c r="A33" s="32" t="s">
        <v>162</v>
      </c>
      <c r="B33" s="113" t="s">
        <v>164</v>
      </c>
      <c r="C33" s="137">
        <v>455</v>
      </c>
      <c r="D33" s="19">
        <v>297.3</v>
      </c>
      <c r="E33" s="18">
        <f t="shared" si="3"/>
        <v>65.34065934065934</v>
      </c>
      <c r="F33" s="95">
        <f t="shared" si="4"/>
        <v>-157.7</v>
      </c>
      <c r="G33" s="19">
        <v>62.1</v>
      </c>
      <c r="H33" s="182">
        <f t="shared" si="2"/>
        <v>478.743961352657</v>
      </c>
    </row>
    <row r="34" spans="1:8" ht="32.25" customHeight="1" thickBot="1">
      <c r="A34" s="32" t="s">
        <v>32</v>
      </c>
      <c r="B34" s="113" t="s">
        <v>33</v>
      </c>
      <c r="C34" s="233"/>
      <c r="D34" s="232"/>
      <c r="E34" s="18" t="e">
        <f t="shared" si="3"/>
        <v>#DIV/0!</v>
      </c>
      <c r="F34" s="93">
        <f t="shared" si="4"/>
        <v>0</v>
      </c>
      <c r="G34" s="137">
        <v>487.3</v>
      </c>
      <c r="H34" s="182">
        <f t="shared" si="2"/>
        <v>0</v>
      </c>
    </row>
    <row r="35" spans="1:8" ht="33.75" customHeight="1" hidden="1" thickBot="1">
      <c r="A35" s="32" t="s">
        <v>56</v>
      </c>
      <c r="B35" s="113" t="s">
        <v>51</v>
      </c>
      <c r="C35" s="138"/>
      <c r="D35" s="17"/>
      <c r="E35" s="18" t="e">
        <f t="shared" si="3"/>
        <v>#DIV/0!</v>
      </c>
      <c r="F35" s="93">
        <f t="shared" si="4"/>
        <v>0</v>
      </c>
      <c r="G35" s="17"/>
      <c r="H35" s="182" t="e">
        <f t="shared" si="2"/>
        <v>#DIV/0!</v>
      </c>
    </row>
    <row r="36" spans="1:8" ht="35.25" customHeight="1" hidden="1" thickBot="1">
      <c r="A36" s="32" t="s">
        <v>181</v>
      </c>
      <c r="B36" s="113" t="s">
        <v>182</v>
      </c>
      <c r="C36" s="138"/>
      <c r="D36" s="17"/>
      <c r="E36" s="18" t="e">
        <f t="shared" si="3"/>
        <v>#DIV/0!</v>
      </c>
      <c r="F36" s="93"/>
      <c r="G36" s="17"/>
      <c r="H36" s="182" t="e">
        <f t="shared" si="2"/>
        <v>#DIV/0!</v>
      </c>
    </row>
    <row r="37" spans="1:8" ht="16.5" customHeight="1" thickBot="1">
      <c r="A37" s="32" t="s">
        <v>45</v>
      </c>
      <c r="B37" s="113" t="s">
        <v>59</v>
      </c>
      <c r="C37" s="137"/>
      <c r="D37" s="19"/>
      <c r="E37" s="18" t="e">
        <f t="shared" si="3"/>
        <v>#DIV/0!</v>
      </c>
      <c r="F37" s="95">
        <f aca="true" t="shared" si="5" ref="F37:F57">D37-C37</f>
        <v>0</v>
      </c>
      <c r="G37" s="19">
        <v>44.8</v>
      </c>
      <c r="H37" s="182">
        <f t="shared" si="2"/>
        <v>0</v>
      </c>
    </row>
    <row r="38" spans="1:8" ht="31.5" customHeight="1" thickBot="1">
      <c r="A38" s="32" t="s">
        <v>58</v>
      </c>
      <c r="B38" s="113" t="s">
        <v>60</v>
      </c>
      <c r="C38" s="138">
        <v>44.7</v>
      </c>
      <c r="D38" s="19"/>
      <c r="E38" s="18">
        <f t="shared" si="3"/>
        <v>0</v>
      </c>
      <c r="F38" s="93">
        <f t="shared" si="5"/>
        <v>-44.7</v>
      </c>
      <c r="G38" s="19">
        <v>19.2</v>
      </c>
      <c r="H38" s="182">
        <f aca="true" t="shared" si="6" ref="H38:H69">D38/G38*100</f>
        <v>0</v>
      </c>
    </row>
    <row r="39" spans="1:8" ht="16.5" customHeight="1" thickBot="1">
      <c r="A39" s="32" t="s">
        <v>94</v>
      </c>
      <c r="B39" s="113" t="s">
        <v>73</v>
      </c>
      <c r="C39" s="137">
        <v>1792.1</v>
      </c>
      <c r="D39" s="19">
        <v>652.7</v>
      </c>
      <c r="E39" s="18">
        <f t="shared" si="3"/>
        <v>36.42095865186095</v>
      </c>
      <c r="F39" s="93">
        <f t="shared" si="5"/>
        <v>-1139.3999999999999</v>
      </c>
      <c r="G39" s="19">
        <v>1349.5</v>
      </c>
      <c r="H39" s="182">
        <f t="shared" si="6"/>
        <v>48.36606150426084</v>
      </c>
    </row>
    <row r="40" spans="1:8" ht="66.75" customHeight="1" hidden="1" thickBot="1">
      <c r="A40" s="32" t="s">
        <v>140</v>
      </c>
      <c r="B40" s="113" t="s">
        <v>179</v>
      </c>
      <c r="C40" s="137"/>
      <c r="D40" s="19"/>
      <c r="E40" s="18" t="e">
        <f t="shared" si="3"/>
        <v>#DIV/0!</v>
      </c>
      <c r="F40" s="93">
        <f t="shared" si="5"/>
        <v>0</v>
      </c>
      <c r="G40" s="166"/>
      <c r="H40" s="182" t="e">
        <f t="shared" si="6"/>
        <v>#DIV/0!</v>
      </c>
    </row>
    <row r="41" spans="1:8" ht="32.25" customHeight="1" thickBot="1">
      <c r="A41" s="28" t="s">
        <v>105</v>
      </c>
      <c r="B41" s="116" t="s">
        <v>97</v>
      </c>
      <c r="C41" s="136">
        <f>SUM(C42:C44)</f>
        <v>11295</v>
      </c>
      <c r="D41" s="15">
        <f>SUM(D42:D44)</f>
        <v>9216.7</v>
      </c>
      <c r="E41" s="16">
        <f t="shared" si="3"/>
        <v>81.59982293050024</v>
      </c>
      <c r="F41" s="52">
        <f t="shared" si="5"/>
        <v>-2078.2999999999993</v>
      </c>
      <c r="G41" s="15">
        <f>SUM(G42:G44)</f>
        <v>10768.8</v>
      </c>
      <c r="H41" s="180">
        <f t="shared" si="6"/>
        <v>85.58706633979646</v>
      </c>
    </row>
    <row r="42" spans="1:8" ht="16.5" customHeight="1" thickBot="1">
      <c r="A42" s="32" t="s">
        <v>11</v>
      </c>
      <c r="B42" s="113" t="s">
        <v>10</v>
      </c>
      <c r="C42" s="137">
        <v>10054.9</v>
      </c>
      <c r="D42" s="17">
        <v>8785.5</v>
      </c>
      <c r="E42" s="18">
        <f t="shared" si="3"/>
        <v>87.3753095505674</v>
      </c>
      <c r="F42" s="93">
        <f t="shared" si="5"/>
        <v>-1269.3999999999996</v>
      </c>
      <c r="G42" s="17">
        <v>9629.9</v>
      </c>
      <c r="H42" s="182">
        <f t="shared" si="6"/>
        <v>91.2314769623776</v>
      </c>
    </row>
    <row r="43" spans="1:8" ht="15" customHeight="1" thickBot="1">
      <c r="A43" s="33"/>
      <c r="B43" s="113" t="s">
        <v>12</v>
      </c>
      <c r="C43" s="137">
        <v>1240.1</v>
      </c>
      <c r="D43" s="19">
        <v>431.2</v>
      </c>
      <c r="E43" s="18">
        <f t="shared" si="3"/>
        <v>34.77138940408032</v>
      </c>
      <c r="F43" s="93">
        <f t="shared" si="5"/>
        <v>-808.8999999999999</v>
      </c>
      <c r="G43" s="19">
        <v>1138.9</v>
      </c>
      <c r="H43" s="182">
        <f t="shared" si="6"/>
        <v>37.86109403810694</v>
      </c>
    </row>
    <row r="44" spans="1:8" ht="18.75" customHeight="1" hidden="1" thickBot="1">
      <c r="A44" s="32" t="s">
        <v>11</v>
      </c>
      <c r="B44" s="113" t="s">
        <v>106</v>
      </c>
      <c r="C44" s="137"/>
      <c r="D44" s="19"/>
      <c r="E44" s="18" t="e">
        <f t="shared" si="3"/>
        <v>#DIV/0!</v>
      </c>
      <c r="F44" s="93">
        <f t="shared" si="5"/>
        <v>0</v>
      </c>
      <c r="G44" s="167"/>
      <c r="H44" s="180" t="e">
        <f t="shared" si="6"/>
        <v>#DIV/0!</v>
      </c>
    </row>
    <row r="45" spans="1:8" ht="21.75" customHeight="1" thickBot="1">
      <c r="A45" s="28" t="s">
        <v>14</v>
      </c>
      <c r="B45" s="112" t="s">
        <v>13</v>
      </c>
      <c r="C45" s="136">
        <f>C46+C47+C48</f>
        <v>432</v>
      </c>
      <c r="D45" s="15">
        <f>D46+D47+D48</f>
        <v>159.2</v>
      </c>
      <c r="E45" s="22">
        <f t="shared" si="3"/>
        <v>36.85185185185185</v>
      </c>
      <c r="F45" s="52">
        <f t="shared" si="5"/>
        <v>-272.8</v>
      </c>
      <c r="G45" s="15">
        <f>G46+G47+G48</f>
        <v>658.8</v>
      </c>
      <c r="H45" s="180">
        <f t="shared" si="6"/>
        <v>24.16514875531269</v>
      </c>
    </row>
    <row r="46" spans="1:8" ht="20.25" customHeight="1" thickBot="1">
      <c r="A46" s="34" t="s">
        <v>68</v>
      </c>
      <c r="B46" s="117" t="s">
        <v>89</v>
      </c>
      <c r="C46" s="140"/>
      <c r="D46" s="20"/>
      <c r="E46" s="18" t="e">
        <f t="shared" si="3"/>
        <v>#DIV/0!</v>
      </c>
      <c r="F46" s="55">
        <f t="shared" si="5"/>
        <v>0</v>
      </c>
      <c r="G46" s="20">
        <v>368.4</v>
      </c>
      <c r="H46" s="182">
        <f t="shared" si="6"/>
        <v>0</v>
      </c>
    </row>
    <row r="47" spans="1:8" ht="17.25" customHeight="1" thickBot="1">
      <c r="A47" s="32" t="s">
        <v>69</v>
      </c>
      <c r="B47" s="113" t="s">
        <v>29</v>
      </c>
      <c r="C47" s="137">
        <v>432</v>
      </c>
      <c r="D47" s="19">
        <v>159.2</v>
      </c>
      <c r="E47" s="18">
        <f t="shared" si="3"/>
        <v>36.85185185185185</v>
      </c>
      <c r="F47" s="93">
        <f t="shared" si="5"/>
        <v>-272.8</v>
      </c>
      <c r="G47" s="19">
        <v>290.4</v>
      </c>
      <c r="H47" s="182">
        <f t="shared" si="6"/>
        <v>54.82093663911846</v>
      </c>
    </row>
    <row r="48" spans="1:8" ht="16.5" hidden="1" thickBot="1">
      <c r="A48" s="32"/>
      <c r="B48" s="113" t="s">
        <v>15</v>
      </c>
      <c r="C48" s="138"/>
      <c r="D48" s="17"/>
      <c r="E48" s="21">
        <f>ROUND(IF(D48=0,0,D48/C48),3)</f>
        <v>0</v>
      </c>
      <c r="F48" s="93">
        <f t="shared" si="5"/>
        <v>0</v>
      </c>
      <c r="G48" s="167"/>
      <c r="H48" s="180" t="e">
        <f t="shared" si="6"/>
        <v>#DIV/0!</v>
      </c>
    </row>
    <row r="49" spans="1:8" ht="16.5" thickBot="1">
      <c r="A49" s="28" t="s">
        <v>17</v>
      </c>
      <c r="B49" s="112" t="s">
        <v>16</v>
      </c>
      <c r="C49" s="136">
        <v>8794.4</v>
      </c>
      <c r="D49" s="15">
        <v>7237.2</v>
      </c>
      <c r="E49" s="16">
        <f aca="true" t="shared" si="7" ref="E49:E58">D49/C49*100</f>
        <v>82.29327754025289</v>
      </c>
      <c r="F49" s="16">
        <f t="shared" si="5"/>
        <v>-1557.1999999999998</v>
      </c>
      <c r="G49" s="15">
        <v>8142</v>
      </c>
      <c r="H49" s="180">
        <f t="shared" si="6"/>
        <v>88.88725128960942</v>
      </c>
    </row>
    <row r="50" spans="1:8" ht="49.5" customHeight="1" thickBot="1">
      <c r="A50" s="32"/>
      <c r="B50" s="113" t="s">
        <v>203</v>
      </c>
      <c r="C50" s="233">
        <f>C49-C51</f>
        <v>7705.599999999999</v>
      </c>
      <c r="D50" s="232">
        <f>D49-D51</f>
        <v>6304.7</v>
      </c>
      <c r="E50" s="18">
        <f t="shared" si="7"/>
        <v>81.81971553156147</v>
      </c>
      <c r="F50" s="93">
        <f t="shared" si="5"/>
        <v>-1400.8999999999996</v>
      </c>
      <c r="G50" s="137">
        <f>G49-G51</f>
        <v>7225.5</v>
      </c>
      <c r="H50" s="182">
        <f t="shared" si="6"/>
        <v>87.25624524254376</v>
      </c>
    </row>
    <row r="51" spans="1:8" ht="31.5" customHeight="1" thickBot="1">
      <c r="A51" s="32"/>
      <c r="B51" s="113" t="s">
        <v>99</v>
      </c>
      <c r="C51" s="141">
        <v>1088.8</v>
      </c>
      <c r="D51" s="96">
        <v>932.5</v>
      </c>
      <c r="E51" s="18">
        <f t="shared" si="7"/>
        <v>85.64474650991917</v>
      </c>
      <c r="F51" s="93">
        <f t="shared" si="5"/>
        <v>-156.29999999999995</v>
      </c>
      <c r="G51" s="96">
        <v>916.5</v>
      </c>
      <c r="H51" s="182">
        <f t="shared" si="6"/>
        <v>101.74577195853792</v>
      </c>
    </row>
    <row r="52" spans="1:8" ht="63.75" hidden="1" thickBot="1">
      <c r="A52" s="35" t="s">
        <v>47</v>
      </c>
      <c r="B52" s="118" t="s">
        <v>48</v>
      </c>
      <c r="C52" s="142"/>
      <c r="D52" s="97"/>
      <c r="E52" s="22" t="e">
        <f t="shared" si="7"/>
        <v>#DIV/0!</v>
      </c>
      <c r="F52" s="98">
        <f t="shared" si="5"/>
        <v>0</v>
      </c>
      <c r="G52" s="167"/>
      <c r="H52" s="180" t="e">
        <f t="shared" si="6"/>
        <v>#DIV/0!</v>
      </c>
    </row>
    <row r="53" spans="1:8" ht="16.5" thickBot="1">
      <c r="A53" s="28" t="s">
        <v>49</v>
      </c>
      <c r="B53" s="112" t="s">
        <v>74</v>
      </c>
      <c r="C53" s="136"/>
      <c r="D53" s="15"/>
      <c r="E53" s="16" t="e">
        <f t="shared" si="7"/>
        <v>#DIV/0!</v>
      </c>
      <c r="F53" s="52">
        <f t="shared" si="5"/>
        <v>0</v>
      </c>
      <c r="G53" s="15">
        <v>42.4</v>
      </c>
      <c r="H53" s="180">
        <f t="shared" si="6"/>
        <v>0</v>
      </c>
    </row>
    <row r="54" spans="1:8" ht="22.5" customHeight="1" thickBot="1">
      <c r="A54" s="28" t="s">
        <v>18</v>
      </c>
      <c r="B54" s="119" t="s">
        <v>204</v>
      </c>
      <c r="C54" s="136">
        <f>C55+C56+C57+C59+C58</f>
        <v>10671</v>
      </c>
      <c r="D54" s="15">
        <f>D55+D56+D57+D59+D58</f>
        <v>10671</v>
      </c>
      <c r="E54" s="16">
        <f t="shared" si="7"/>
        <v>100</v>
      </c>
      <c r="F54" s="16">
        <f t="shared" si="5"/>
        <v>0</v>
      </c>
      <c r="G54" s="15">
        <f>SUM(G55:G59)</f>
        <v>7280.5</v>
      </c>
      <c r="H54" s="180">
        <f t="shared" si="6"/>
        <v>146.56960373600714</v>
      </c>
    </row>
    <row r="55" spans="1:8" ht="36" customHeight="1" thickBot="1">
      <c r="A55" s="32" t="s">
        <v>24</v>
      </c>
      <c r="B55" s="113" t="s">
        <v>103</v>
      </c>
      <c r="C55" s="137">
        <v>474.4</v>
      </c>
      <c r="D55" s="19">
        <v>474.4</v>
      </c>
      <c r="E55" s="18">
        <f t="shared" si="7"/>
        <v>100</v>
      </c>
      <c r="F55" s="93">
        <f t="shared" si="5"/>
        <v>0</v>
      </c>
      <c r="G55" s="19">
        <v>31.5</v>
      </c>
      <c r="H55" s="182">
        <f t="shared" si="6"/>
        <v>1506.031746031746</v>
      </c>
    </row>
    <row r="56" spans="1:8" ht="33" customHeight="1" thickBot="1">
      <c r="A56" s="32" t="s">
        <v>124</v>
      </c>
      <c r="B56" s="113" t="s">
        <v>125</v>
      </c>
      <c r="C56" s="137">
        <v>99.2</v>
      </c>
      <c r="D56" s="19">
        <v>99.2</v>
      </c>
      <c r="E56" s="18">
        <f t="shared" si="7"/>
        <v>100</v>
      </c>
      <c r="F56" s="93">
        <f t="shared" si="5"/>
        <v>0</v>
      </c>
      <c r="G56" s="19">
        <v>76.2</v>
      </c>
      <c r="H56" s="182">
        <f t="shared" si="6"/>
        <v>130.18372703412072</v>
      </c>
    </row>
    <row r="57" spans="1:8" ht="31.5" customHeight="1" thickBot="1">
      <c r="A57" s="32" t="s">
        <v>25</v>
      </c>
      <c r="B57" s="85" t="s">
        <v>61</v>
      </c>
      <c r="C57" s="137">
        <v>10097.4</v>
      </c>
      <c r="D57" s="19">
        <v>10097.4</v>
      </c>
      <c r="E57" s="18">
        <f t="shared" si="7"/>
        <v>100</v>
      </c>
      <c r="F57" s="93">
        <f t="shared" si="5"/>
        <v>0</v>
      </c>
      <c r="G57" s="19">
        <v>7011.6</v>
      </c>
      <c r="H57" s="182">
        <f t="shared" si="6"/>
        <v>144.00992640766728</v>
      </c>
    </row>
    <row r="58" spans="1:8" ht="30.75" customHeight="1" thickBot="1">
      <c r="A58" s="32" t="s">
        <v>27</v>
      </c>
      <c r="B58" s="85" t="s">
        <v>180</v>
      </c>
      <c r="C58" s="137"/>
      <c r="D58" s="19"/>
      <c r="E58" s="18" t="e">
        <f t="shared" si="7"/>
        <v>#DIV/0!</v>
      </c>
      <c r="F58" s="93"/>
      <c r="G58" s="19">
        <v>7.5</v>
      </c>
      <c r="H58" s="182">
        <f t="shared" si="6"/>
        <v>0</v>
      </c>
    </row>
    <row r="59" spans="1:8" ht="46.5" customHeight="1" thickBot="1">
      <c r="A59" s="32" t="s">
        <v>46</v>
      </c>
      <c r="B59" s="86" t="s">
        <v>165</v>
      </c>
      <c r="C59" s="137"/>
      <c r="D59" s="19"/>
      <c r="E59" s="191" t="e">
        <f>D59/C59*100</f>
        <v>#DIV/0!</v>
      </c>
      <c r="F59" s="93">
        <f>D59-C59</f>
        <v>0</v>
      </c>
      <c r="G59" s="19">
        <v>153.7</v>
      </c>
      <c r="H59" s="182">
        <f t="shared" si="6"/>
        <v>0</v>
      </c>
    </row>
    <row r="60" spans="1:8" ht="32.25" hidden="1" thickBot="1">
      <c r="A60" s="79" t="s">
        <v>166</v>
      </c>
      <c r="B60" s="120" t="s">
        <v>167</v>
      </c>
      <c r="C60" s="143"/>
      <c r="D60" s="78"/>
      <c r="E60" s="22"/>
      <c r="F60" s="99"/>
      <c r="G60" s="167"/>
      <c r="H60" s="180" t="e">
        <f t="shared" si="6"/>
        <v>#DIV/0!</v>
      </c>
    </row>
    <row r="61" spans="1:8" ht="48" hidden="1" thickBot="1">
      <c r="A61" s="68" t="s">
        <v>160</v>
      </c>
      <c r="B61" s="121" t="s">
        <v>161</v>
      </c>
      <c r="C61" s="144"/>
      <c r="D61" s="69"/>
      <c r="E61" s="70" t="e">
        <f aca="true" t="shared" si="8" ref="E61:E71">D61/C61*100</f>
        <v>#DIV/0!</v>
      </c>
      <c r="F61" s="100">
        <f aca="true" t="shared" si="9" ref="F61:F71">D61-C61</f>
        <v>0</v>
      </c>
      <c r="G61" s="168"/>
      <c r="H61" s="180" t="e">
        <f t="shared" si="6"/>
        <v>#DIV/0!</v>
      </c>
    </row>
    <row r="62" spans="1:8" ht="22.5" customHeight="1" thickBot="1">
      <c r="A62" s="28" t="s">
        <v>63</v>
      </c>
      <c r="B62" s="112" t="s">
        <v>83</v>
      </c>
      <c r="C62" s="136">
        <v>599</v>
      </c>
      <c r="D62" s="71"/>
      <c r="E62" s="16">
        <f t="shared" si="8"/>
        <v>0</v>
      </c>
      <c r="F62" s="16">
        <f t="shared" si="9"/>
        <v>-599</v>
      </c>
      <c r="G62" s="168"/>
      <c r="H62" s="180" t="e">
        <f t="shared" si="6"/>
        <v>#DIV/0!</v>
      </c>
    </row>
    <row r="63" spans="1:8" ht="23.25" customHeight="1" thickBot="1">
      <c r="A63" s="28" t="s">
        <v>31</v>
      </c>
      <c r="B63" s="119" t="s">
        <v>30</v>
      </c>
      <c r="C63" s="136">
        <v>668.5</v>
      </c>
      <c r="D63" s="15">
        <v>381.4</v>
      </c>
      <c r="E63" s="16">
        <f t="shared" si="8"/>
        <v>57.053103964098725</v>
      </c>
      <c r="F63" s="52">
        <f t="shared" si="9"/>
        <v>-287.1</v>
      </c>
      <c r="G63" s="15">
        <v>821.9</v>
      </c>
      <c r="H63" s="180">
        <f t="shared" si="6"/>
        <v>46.40467210122886</v>
      </c>
    </row>
    <row r="64" spans="1:8" ht="51.75" customHeight="1" hidden="1" thickBot="1">
      <c r="A64" s="28" t="s">
        <v>43</v>
      </c>
      <c r="B64" s="112" t="s">
        <v>75</v>
      </c>
      <c r="C64" s="136"/>
      <c r="D64" s="101"/>
      <c r="E64" s="16" t="e">
        <f t="shared" si="8"/>
        <v>#DIV/0!</v>
      </c>
      <c r="F64" s="52">
        <f t="shared" si="9"/>
        <v>0</v>
      </c>
      <c r="G64" s="101"/>
      <c r="H64" s="180" t="e">
        <f t="shared" si="6"/>
        <v>#DIV/0!</v>
      </c>
    </row>
    <row r="65" spans="1:8" ht="21.75" customHeight="1" thickBot="1">
      <c r="A65" s="28" t="s">
        <v>34</v>
      </c>
      <c r="B65" s="112" t="s">
        <v>76</v>
      </c>
      <c r="C65" s="136">
        <v>733.4</v>
      </c>
      <c r="D65" s="15">
        <v>695.4</v>
      </c>
      <c r="E65" s="16">
        <f t="shared" si="8"/>
        <v>94.81865284974094</v>
      </c>
      <c r="F65" s="52">
        <f t="shared" si="9"/>
        <v>-38</v>
      </c>
      <c r="G65" s="15">
        <v>576.8</v>
      </c>
      <c r="H65" s="180">
        <f t="shared" si="6"/>
        <v>120.5617198335645</v>
      </c>
    </row>
    <row r="66" spans="1:8" ht="21.75" customHeight="1" hidden="1" thickBot="1">
      <c r="A66" s="28"/>
      <c r="B66" s="122" t="s">
        <v>42</v>
      </c>
      <c r="C66" s="136"/>
      <c r="D66" s="15"/>
      <c r="E66" s="16" t="e">
        <f t="shared" si="8"/>
        <v>#DIV/0!</v>
      </c>
      <c r="F66" s="52">
        <f t="shared" si="9"/>
        <v>0</v>
      </c>
      <c r="G66" s="15"/>
      <c r="H66" s="180" t="e">
        <f t="shared" si="6"/>
        <v>#DIV/0!</v>
      </c>
    </row>
    <row r="67" spans="1:8" ht="23.25" customHeight="1" thickBot="1">
      <c r="A67" s="28" t="s">
        <v>50</v>
      </c>
      <c r="B67" s="111" t="s">
        <v>77</v>
      </c>
      <c r="C67" s="136">
        <v>52</v>
      </c>
      <c r="D67" s="15">
        <v>18.2</v>
      </c>
      <c r="E67" s="16">
        <f t="shared" si="8"/>
        <v>35</v>
      </c>
      <c r="F67" s="52">
        <f t="shared" si="9"/>
        <v>-33.8</v>
      </c>
      <c r="G67" s="15">
        <v>80.7</v>
      </c>
      <c r="H67" s="180">
        <f t="shared" si="6"/>
        <v>22.55266418835192</v>
      </c>
    </row>
    <row r="68" spans="1:8" ht="30" customHeight="1" hidden="1" thickBot="1">
      <c r="A68" s="42" t="s">
        <v>35</v>
      </c>
      <c r="B68" s="123" t="s">
        <v>78</v>
      </c>
      <c r="C68" s="145"/>
      <c r="D68" s="15"/>
      <c r="E68" s="16" t="e">
        <f t="shared" si="8"/>
        <v>#DIV/0!</v>
      </c>
      <c r="F68" s="52">
        <f t="shared" si="9"/>
        <v>0</v>
      </c>
      <c r="G68" s="166"/>
      <c r="H68" s="180" t="e">
        <f t="shared" si="6"/>
        <v>#DIV/0!</v>
      </c>
    </row>
    <row r="69" spans="1:8" ht="48" hidden="1" thickBot="1">
      <c r="A69" s="53" t="s">
        <v>127</v>
      </c>
      <c r="B69" s="124" t="s">
        <v>128</v>
      </c>
      <c r="C69" s="136"/>
      <c r="D69" s="15"/>
      <c r="E69" s="16" t="e">
        <f t="shared" si="8"/>
        <v>#DIV/0!</v>
      </c>
      <c r="F69" s="52">
        <f t="shared" si="9"/>
        <v>0</v>
      </c>
      <c r="G69" s="166"/>
      <c r="H69" s="180" t="e">
        <f t="shared" si="6"/>
        <v>#DIV/0!</v>
      </c>
    </row>
    <row r="70" spans="1:8" ht="48" hidden="1" thickBot="1">
      <c r="A70" s="53" t="s">
        <v>43</v>
      </c>
      <c r="B70" s="112" t="s">
        <v>75</v>
      </c>
      <c r="C70" s="146"/>
      <c r="D70" s="15"/>
      <c r="E70" s="16" t="e">
        <f t="shared" si="8"/>
        <v>#DIV/0!</v>
      </c>
      <c r="F70" s="52">
        <f t="shared" si="9"/>
        <v>0</v>
      </c>
      <c r="G70" s="15"/>
      <c r="H70" s="180" t="e">
        <f>D70/G70*100</f>
        <v>#DIV/0!</v>
      </c>
    </row>
    <row r="71" spans="1:8" ht="33.75" customHeight="1">
      <c r="A71" s="224" t="s">
        <v>82</v>
      </c>
      <c r="B71" s="225" t="s">
        <v>79</v>
      </c>
      <c r="C71" s="226">
        <f>C70+C67+C65+C63+C62+C61+C54+C53+C49+C45+C41+C32+C11+C7+C6+C4</f>
        <v>317086.2</v>
      </c>
      <c r="D71" s="102">
        <f>D70+D67+D65+D63+D62+D61+D54+D53+D49+D45+D41+D32+D11+D7+D6+D4</f>
        <v>272859.7</v>
      </c>
      <c r="E71" s="103">
        <f t="shared" si="8"/>
        <v>86.05221545434648</v>
      </c>
      <c r="F71" s="104">
        <f t="shared" si="9"/>
        <v>-44226.5</v>
      </c>
      <c r="G71" s="102">
        <f>G70+G67+G65+G63+G62+G61+G54+G53+G49+G45+G41+G32+G11+G7+G6+G4</f>
        <v>281017.5</v>
      </c>
      <c r="H71" s="184">
        <f>D71/G71*100</f>
        <v>97.09704911615825</v>
      </c>
    </row>
  </sheetData>
  <sheetProtection/>
  <printOptions/>
  <pageMargins left="0.82" right="0.25" top="0.25" bottom="0.31" header="0.27" footer="0.2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PageLayoutView="0" workbookViewId="0" topLeftCell="A1">
      <selection activeCell="D130" sqref="D130"/>
    </sheetView>
  </sheetViews>
  <sheetFormatPr defaultColWidth="9.00390625" defaultRowHeight="12.75"/>
  <cols>
    <col min="2" max="2" width="47.00390625" style="222" customWidth="1"/>
    <col min="3" max="3" width="11.875" style="0" customWidth="1"/>
    <col min="4" max="4" width="10.875" style="0" customWidth="1"/>
    <col min="5" max="5" width="10.625" style="0" customWidth="1"/>
    <col min="6" max="6" width="11.125" style="0" customWidth="1"/>
    <col min="7" max="7" width="10.87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8" ht="114" customHeight="1" thickBot="1">
      <c r="A1" s="44" t="s">
        <v>86</v>
      </c>
      <c r="B1" s="220" t="s">
        <v>62</v>
      </c>
      <c r="C1" s="149" t="s">
        <v>194</v>
      </c>
      <c r="D1" s="91" t="s">
        <v>215</v>
      </c>
      <c r="E1" s="91" t="s">
        <v>116</v>
      </c>
      <c r="F1" s="91" t="s">
        <v>2</v>
      </c>
      <c r="G1" s="164" t="s">
        <v>217</v>
      </c>
      <c r="H1" s="165" t="s">
        <v>218</v>
      </c>
    </row>
    <row r="2" spans="1:8" ht="16.5" thickBot="1">
      <c r="A2" s="39">
        <v>1</v>
      </c>
      <c r="B2" s="36">
        <v>2</v>
      </c>
      <c r="C2" s="109">
        <v>3</v>
      </c>
      <c r="D2" s="37">
        <v>4</v>
      </c>
      <c r="E2" s="37">
        <v>5</v>
      </c>
      <c r="F2" s="171">
        <v>6</v>
      </c>
      <c r="G2" s="175">
        <v>7</v>
      </c>
      <c r="H2" s="176"/>
    </row>
    <row r="3" spans="2:8" ht="19.5" customHeight="1" hidden="1" thickBot="1">
      <c r="B3" s="87" t="s">
        <v>1</v>
      </c>
      <c r="C3" s="88"/>
      <c r="D3" s="131"/>
      <c r="E3" s="131"/>
      <c r="F3" s="172"/>
      <c r="G3" s="173"/>
      <c r="H3" s="174"/>
    </row>
    <row r="4" spans="1:8" s="2" customFormat="1" ht="23.25" customHeight="1" hidden="1" thickBot="1">
      <c r="A4" s="27" t="s">
        <v>3</v>
      </c>
      <c r="B4" s="110" t="s">
        <v>70</v>
      </c>
      <c r="C4" s="132">
        <v>6329</v>
      </c>
      <c r="D4" s="133">
        <v>5177.3</v>
      </c>
      <c r="E4" s="134">
        <f aca="true" t="shared" si="0" ref="E4:E23">D4/C4*100</f>
        <v>81.80281245062412</v>
      </c>
      <c r="F4" s="135">
        <f aca="true" t="shared" si="1" ref="F4:F23">D4-C4</f>
        <v>-1151.6999999999998</v>
      </c>
      <c r="G4" s="133">
        <v>5808.4</v>
      </c>
      <c r="H4" s="180">
        <f>D4/G4*100</f>
        <v>89.13470146684114</v>
      </c>
    </row>
    <row r="5" spans="1:8" ht="45.75" customHeight="1" hidden="1">
      <c r="A5" s="28" t="s">
        <v>4</v>
      </c>
      <c r="B5" s="111" t="s">
        <v>95</v>
      </c>
      <c r="C5" s="136"/>
      <c r="D5" s="15"/>
      <c r="E5" s="16" t="e">
        <f t="shared" si="0"/>
        <v>#DIV/0!</v>
      </c>
      <c r="F5" s="52">
        <f t="shared" si="1"/>
        <v>0</v>
      </c>
      <c r="G5" s="15"/>
      <c r="H5" s="179"/>
    </row>
    <row r="6" spans="1:8" ht="30.75" customHeight="1" hidden="1" thickBot="1">
      <c r="A6" s="29" t="s">
        <v>41</v>
      </c>
      <c r="B6" s="112" t="s">
        <v>96</v>
      </c>
      <c r="C6" s="136">
        <v>43380.5</v>
      </c>
      <c r="D6" s="15">
        <v>34097.4</v>
      </c>
      <c r="E6" s="16">
        <f t="shared" si="0"/>
        <v>78.60075379490785</v>
      </c>
      <c r="F6" s="52">
        <f t="shared" si="1"/>
        <v>-9283.099999999999</v>
      </c>
      <c r="G6" s="15">
        <v>31925.5</v>
      </c>
      <c r="H6" s="180">
        <f aca="true" t="shared" si="2" ref="H6:H37">D6/G6*100</f>
        <v>106.80302579442767</v>
      </c>
    </row>
    <row r="7" spans="1:8" ht="18" customHeight="1" hidden="1" thickBot="1">
      <c r="A7" s="28" t="s">
        <v>100</v>
      </c>
      <c r="B7" s="112" t="s">
        <v>71</v>
      </c>
      <c r="C7" s="136">
        <v>26689.1</v>
      </c>
      <c r="D7" s="15">
        <v>23789.8</v>
      </c>
      <c r="E7" s="16">
        <f t="shared" si="0"/>
        <v>89.13676369753945</v>
      </c>
      <c r="F7" s="52">
        <f t="shared" si="1"/>
        <v>-2899.2999999999993</v>
      </c>
      <c r="G7" s="15">
        <v>20649.7</v>
      </c>
      <c r="H7" s="180">
        <f t="shared" si="2"/>
        <v>115.20651631742834</v>
      </c>
    </row>
    <row r="8" spans="1:8" ht="16.5" customHeight="1" hidden="1" thickBot="1">
      <c r="A8" s="30"/>
      <c r="B8" s="113" t="s">
        <v>28</v>
      </c>
      <c r="C8" s="137">
        <f>C7-C10-C9</f>
        <v>22054.199999999997</v>
      </c>
      <c r="D8" s="137">
        <f>D7-D10-D9</f>
        <v>20066.8</v>
      </c>
      <c r="E8" s="18">
        <f t="shared" si="0"/>
        <v>90.98856453646019</v>
      </c>
      <c r="F8" s="93">
        <f t="shared" si="1"/>
        <v>-1987.3999999999978</v>
      </c>
      <c r="G8" s="137">
        <f>G7-G10-G9</f>
        <v>20410.4</v>
      </c>
      <c r="H8" s="182">
        <f t="shared" si="2"/>
        <v>98.31654450672205</v>
      </c>
    </row>
    <row r="9" spans="1:8" ht="29.25" customHeight="1" hidden="1" thickBot="1">
      <c r="A9" s="30"/>
      <c r="B9" s="83" t="s">
        <v>186</v>
      </c>
      <c r="C9" s="137">
        <v>4634.9</v>
      </c>
      <c r="D9" s="19">
        <v>3723</v>
      </c>
      <c r="E9" s="18">
        <f t="shared" si="0"/>
        <v>80.32535761289348</v>
      </c>
      <c r="F9" s="94">
        <f t="shared" si="1"/>
        <v>-911.8999999999996</v>
      </c>
      <c r="G9" s="19">
        <v>229.8</v>
      </c>
      <c r="H9" s="182">
        <f t="shared" si="2"/>
        <v>1620.1044386422975</v>
      </c>
    </row>
    <row r="10" spans="1:8" ht="29.25" customHeight="1" hidden="1" thickBot="1">
      <c r="A10" s="31"/>
      <c r="B10" s="113" t="s">
        <v>39</v>
      </c>
      <c r="C10" s="137"/>
      <c r="D10" s="19"/>
      <c r="E10" s="18" t="e">
        <f t="shared" si="0"/>
        <v>#DIV/0!</v>
      </c>
      <c r="F10" s="93">
        <f t="shared" si="1"/>
        <v>0</v>
      </c>
      <c r="G10" s="19">
        <v>9.5</v>
      </c>
      <c r="H10" s="182">
        <f t="shared" si="2"/>
        <v>0</v>
      </c>
    </row>
    <row r="11" spans="1:10" ht="29.25" customHeight="1" hidden="1" thickBot="1">
      <c r="A11" s="27" t="s">
        <v>101</v>
      </c>
      <c r="B11" s="112" t="s">
        <v>5</v>
      </c>
      <c r="C11" s="136">
        <f>SUM(C12:C31)</f>
        <v>37824.200000000004</v>
      </c>
      <c r="D11" s="15">
        <f>SUM(D12:D31)</f>
        <v>35477.1</v>
      </c>
      <c r="E11" s="16">
        <f t="shared" si="0"/>
        <v>93.79471343742894</v>
      </c>
      <c r="F11" s="52">
        <f t="shared" si="1"/>
        <v>-2347.100000000006</v>
      </c>
      <c r="G11" s="15">
        <f>SUM(G12:G31)</f>
        <v>34755.5</v>
      </c>
      <c r="H11" s="180">
        <f t="shared" si="2"/>
        <v>102.07621815252261</v>
      </c>
      <c r="I11" s="46"/>
      <c r="J11" s="46"/>
    </row>
    <row r="12" spans="1:9" ht="191.25" customHeight="1" hidden="1" thickBot="1">
      <c r="A12" s="72" t="s">
        <v>187</v>
      </c>
      <c r="B12" s="113" t="s">
        <v>156</v>
      </c>
      <c r="C12" s="137">
        <v>6249</v>
      </c>
      <c r="D12" s="19">
        <v>5389</v>
      </c>
      <c r="E12" s="18">
        <f t="shared" si="0"/>
        <v>86.23779804768763</v>
      </c>
      <c r="F12" s="93">
        <f t="shared" si="1"/>
        <v>-860</v>
      </c>
      <c r="G12" s="19">
        <v>6488.4</v>
      </c>
      <c r="H12" s="182">
        <f t="shared" si="2"/>
        <v>83.05591517169103</v>
      </c>
      <c r="I12" s="45"/>
    </row>
    <row r="13" spans="1:9" ht="15" customHeight="1" hidden="1" thickBot="1">
      <c r="A13" s="32" t="s">
        <v>102</v>
      </c>
      <c r="B13" s="113" t="s">
        <v>6</v>
      </c>
      <c r="C13" s="137">
        <v>17355.9</v>
      </c>
      <c r="D13" s="17">
        <v>16651.9</v>
      </c>
      <c r="E13" s="18">
        <f t="shared" si="0"/>
        <v>95.94374247374093</v>
      </c>
      <c r="F13" s="93">
        <f t="shared" si="1"/>
        <v>-704</v>
      </c>
      <c r="G13" s="17">
        <v>14984.4</v>
      </c>
      <c r="H13" s="182">
        <f t="shared" si="2"/>
        <v>111.12824003630443</v>
      </c>
      <c r="I13" s="45"/>
    </row>
    <row r="14" spans="1:9" ht="30.75" customHeight="1" hidden="1" thickBot="1">
      <c r="A14" s="51" t="s">
        <v>118</v>
      </c>
      <c r="B14" s="113" t="s">
        <v>119</v>
      </c>
      <c r="C14" s="138">
        <v>884.2</v>
      </c>
      <c r="D14" s="17">
        <v>884</v>
      </c>
      <c r="E14" s="18">
        <f t="shared" si="0"/>
        <v>99.97738068310336</v>
      </c>
      <c r="F14" s="93">
        <f t="shared" si="1"/>
        <v>-0.20000000000004547</v>
      </c>
      <c r="G14" s="17">
        <v>407.4</v>
      </c>
      <c r="H14" s="182">
        <f t="shared" si="2"/>
        <v>216.98576337751598</v>
      </c>
      <c r="I14" s="45"/>
    </row>
    <row r="15" spans="1:9" ht="49.5" customHeight="1" hidden="1" thickBot="1">
      <c r="A15" s="40" t="s">
        <v>188</v>
      </c>
      <c r="B15" s="113" t="s">
        <v>191</v>
      </c>
      <c r="C15" s="137">
        <v>8475.4</v>
      </c>
      <c r="D15" s="19">
        <v>8070.1</v>
      </c>
      <c r="E15" s="18">
        <f t="shared" si="0"/>
        <v>95.21792481770773</v>
      </c>
      <c r="F15" s="93">
        <f t="shared" si="1"/>
        <v>-405.2999999999993</v>
      </c>
      <c r="G15" s="19">
        <v>8685.3</v>
      </c>
      <c r="H15" s="182">
        <f t="shared" si="2"/>
        <v>92.91676741160353</v>
      </c>
      <c r="I15" s="45"/>
    </row>
    <row r="16" spans="1:9" ht="15.75" customHeight="1" hidden="1" thickBot="1">
      <c r="A16" s="47" t="s">
        <v>19</v>
      </c>
      <c r="B16" s="113" t="s">
        <v>85</v>
      </c>
      <c r="C16" s="139">
        <v>44</v>
      </c>
      <c r="D16" s="19">
        <v>36.6</v>
      </c>
      <c r="E16" s="18">
        <f t="shared" si="0"/>
        <v>83.18181818181819</v>
      </c>
      <c r="F16" s="93">
        <f t="shared" si="1"/>
        <v>-7.399999999999999</v>
      </c>
      <c r="G16" s="19">
        <v>38.9</v>
      </c>
      <c r="H16" s="182">
        <f t="shared" si="2"/>
        <v>94.08740359897173</v>
      </c>
      <c r="I16" s="45"/>
    </row>
    <row r="17" spans="1:9" ht="75.75" customHeight="1" hidden="1" thickBot="1">
      <c r="A17" s="48" t="s">
        <v>108</v>
      </c>
      <c r="B17" s="114" t="s">
        <v>109</v>
      </c>
      <c r="C17" s="139">
        <v>44.6</v>
      </c>
      <c r="D17" s="19">
        <v>44.6</v>
      </c>
      <c r="E17" s="18">
        <f t="shared" si="0"/>
        <v>100</v>
      </c>
      <c r="F17" s="93">
        <f t="shared" si="1"/>
        <v>0</v>
      </c>
      <c r="G17" s="19">
        <v>53.9</v>
      </c>
      <c r="H17" s="182">
        <f t="shared" si="2"/>
        <v>82.74582560296847</v>
      </c>
      <c r="I17" s="45"/>
    </row>
    <row r="18" spans="1:9" ht="43.5" customHeight="1" hidden="1">
      <c r="A18" s="41" t="s">
        <v>138</v>
      </c>
      <c r="B18" s="113" t="s">
        <v>139</v>
      </c>
      <c r="C18" s="137"/>
      <c r="D18" s="19"/>
      <c r="E18" s="18" t="e">
        <f t="shared" si="0"/>
        <v>#DIV/0!</v>
      </c>
      <c r="F18" s="93">
        <f t="shared" si="1"/>
        <v>0</v>
      </c>
      <c r="G18" s="19"/>
      <c r="H18" s="182" t="e">
        <f t="shared" si="2"/>
        <v>#DIV/0!</v>
      </c>
      <c r="I18" s="45"/>
    </row>
    <row r="19" spans="1:9" ht="30" customHeight="1" hidden="1" thickBot="1">
      <c r="A19" s="32" t="s">
        <v>20</v>
      </c>
      <c r="B19" s="113" t="s">
        <v>178</v>
      </c>
      <c r="C19" s="137">
        <v>446.8</v>
      </c>
      <c r="D19" s="17">
        <v>338.9</v>
      </c>
      <c r="E19" s="18">
        <f t="shared" si="0"/>
        <v>75.85049239033124</v>
      </c>
      <c r="F19" s="93">
        <f t="shared" si="1"/>
        <v>-107.90000000000003</v>
      </c>
      <c r="G19" s="17">
        <v>443.8</v>
      </c>
      <c r="H19" s="182">
        <f t="shared" si="2"/>
        <v>76.36322667868409</v>
      </c>
      <c r="I19" s="45"/>
    </row>
    <row r="20" spans="1:9" ht="19.5" customHeight="1" hidden="1" thickBot="1">
      <c r="A20" s="32" t="s">
        <v>36</v>
      </c>
      <c r="B20" s="113" t="s">
        <v>72</v>
      </c>
      <c r="C20" s="137"/>
      <c r="D20" s="17"/>
      <c r="E20" s="18" t="e">
        <f t="shared" si="0"/>
        <v>#DIV/0!</v>
      </c>
      <c r="F20" s="93">
        <f t="shared" si="1"/>
        <v>0</v>
      </c>
      <c r="G20" s="17"/>
      <c r="H20" s="182" t="e">
        <f t="shared" si="2"/>
        <v>#DIV/0!</v>
      </c>
      <c r="I20" s="45"/>
    </row>
    <row r="21" spans="1:9" ht="30.75" customHeight="1" hidden="1" thickBot="1">
      <c r="A21" s="32" t="s">
        <v>21</v>
      </c>
      <c r="B21" s="113" t="s">
        <v>64</v>
      </c>
      <c r="C21" s="137"/>
      <c r="D21" s="19"/>
      <c r="E21" s="18" t="e">
        <f t="shared" si="0"/>
        <v>#DIV/0!</v>
      </c>
      <c r="F21" s="93">
        <f t="shared" si="1"/>
        <v>0</v>
      </c>
      <c r="G21" s="19"/>
      <c r="H21" s="182" t="e">
        <f t="shared" si="2"/>
        <v>#DIV/0!</v>
      </c>
      <c r="I21" s="45"/>
    </row>
    <row r="22" spans="1:9" ht="28.5" customHeight="1" hidden="1" thickBot="1">
      <c r="A22" s="32" t="s">
        <v>7</v>
      </c>
      <c r="B22" s="113" t="s">
        <v>87</v>
      </c>
      <c r="C22" s="137"/>
      <c r="D22" s="17"/>
      <c r="E22" s="18" t="e">
        <f t="shared" si="0"/>
        <v>#DIV/0!</v>
      </c>
      <c r="F22" s="93">
        <f t="shared" si="1"/>
        <v>0</v>
      </c>
      <c r="G22" s="17"/>
      <c r="H22" s="182" t="e">
        <f t="shared" si="2"/>
        <v>#DIV/0!</v>
      </c>
      <c r="I22" s="45"/>
    </row>
    <row r="23" spans="1:9" ht="33.75" customHeight="1" hidden="1" thickBot="1">
      <c r="A23" s="32" t="s">
        <v>38</v>
      </c>
      <c r="B23" s="115" t="s">
        <v>37</v>
      </c>
      <c r="C23" s="137"/>
      <c r="D23" s="19"/>
      <c r="E23" s="18" t="e">
        <f t="shared" si="0"/>
        <v>#DIV/0!</v>
      </c>
      <c r="F23" s="93">
        <f t="shared" si="1"/>
        <v>0</v>
      </c>
      <c r="G23" s="19"/>
      <c r="H23" s="182" t="e">
        <f t="shared" si="2"/>
        <v>#DIV/0!</v>
      </c>
      <c r="I23" s="45"/>
    </row>
    <row r="24" spans="1:9" ht="45.75" customHeight="1" hidden="1" thickBot="1">
      <c r="A24" s="32" t="s">
        <v>38</v>
      </c>
      <c r="B24" s="115"/>
      <c r="C24" s="137"/>
      <c r="D24" s="19"/>
      <c r="E24" s="18"/>
      <c r="F24" s="93"/>
      <c r="G24" s="19"/>
      <c r="H24" s="182" t="e">
        <f t="shared" si="2"/>
        <v>#DIV/0!</v>
      </c>
      <c r="I24" s="45"/>
    </row>
    <row r="25" spans="1:8" ht="33.75" customHeight="1" hidden="1" thickBot="1">
      <c r="A25" s="32" t="s">
        <v>22</v>
      </c>
      <c r="B25" s="113" t="s">
        <v>26</v>
      </c>
      <c r="C25" s="137">
        <v>990.3</v>
      </c>
      <c r="D25" s="19">
        <v>857.8</v>
      </c>
      <c r="E25" s="18">
        <f aca="true" t="shared" si="3" ref="E25:E47">D25/C25*100</f>
        <v>86.62021609613248</v>
      </c>
      <c r="F25" s="93">
        <f aca="true" t="shared" si="4" ref="F25:F35">D25-C25</f>
        <v>-132.5</v>
      </c>
      <c r="G25" s="19">
        <v>773.5</v>
      </c>
      <c r="H25" s="182">
        <f t="shared" si="2"/>
        <v>110.89851325145442</v>
      </c>
    </row>
    <row r="26" spans="1:8" ht="25.5" customHeight="1" hidden="1">
      <c r="A26" s="32" t="s">
        <v>38</v>
      </c>
      <c r="B26" s="113" t="s">
        <v>44</v>
      </c>
      <c r="C26" s="137"/>
      <c r="D26" s="19"/>
      <c r="E26" s="18" t="e">
        <f t="shared" si="3"/>
        <v>#DIV/0!</v>
      </c>
      <c r="F26" s="93">
        <f t="shared" si="4"/>
        <v>0</v>
      </c>
      <c r="G26" s="19"/>
      <c r="H26" s="182" t="e">
        <f t="shared" si="2"/>
        <v>#DIV/0!</v>
      </c>
    </row>
    <row r="27" spans="1:8" ht="32.25" customHeight="1" hidden="1" thickBot="1">
      <c r="A27" s="32" t="s">
        <v>120</v>
      </c>
      <c r="B27" s="113" t="s">
        <v>122</v>
      </c>
      <c r="C27" s="137">
        <v>158.5</v>
      </c>
      <c r="D27" s="19">
        <v>156.2</v>
      </c>
      <c r="E27" s="18">
        <f t="shared" si="3"/>
        <v>98.54889589905362</v>
      </c>
      <c r="F27" s="93">
        <f t="shared" si="4"/>
        <v>-2.3000000000000114</v>
      </c>
      <c r="G27" s="19">
        <v>141.1</v>
      </c>
      <c r="H27" s="182">
        <f t="shared" si="2"/>
        <v>110.7016300496102</v>
      </c>
    </row>
    <row r="28" spans="1:8" ht="32.25" customHeight="1" hidden="1" thickBot="1">
      <c r="A28" s="32" t="s">
        <v>121</v>
      </c>
      <c r="B28" s="113" t="s">
        <v>123</v>
      </c>
      <c r="C28" s="137">
        <v>169.5</v>
      </c>
      <c r="D28" s="19">
        <v>152.9</v>
      </c>
      <c r="E28" s="18">
        <f t="shared" si="3"/>
        <v>90.20648967551624</v>
      </c>
      <c r="F28" s="93">
        <f t="shared" si="4"/>
        <v>-16.599999999999994</v>
      </c>
      <c r="G28" s="19">
        <v>152.7</v>
      </c>
      <c r="H28" s="182">
        <f t="shared" si="2"/>
        <v>100.13097576948266</v>
      </c>
    </row>
    <row r="29" spans="1:8" ht="47.25" customHeight="1" hidden="1" thickBot="1">
      <c r="A29" s="32" t="s">
        <v>40</v>
      </c>
      <c r="B29" s="113" t="s">
        <v>88</v>
      </c>
      <c r="C29" s="137">
        <v>40.5</v>
      </c>
      <c r="D29" s="19">
        <v>39</v>
      </c>
      <c r="E29" s="18">
        <f t="shared" si="3"/>
        <v>96.29629629629629</v>
      </c>
      <c r="F29" s="95">
        <f t="shared" si="4"/>
        <v>-1.5</v>
      </c>
      <c r="G29" s="19">
        <v>28.8</v>
      </c>
      <c r="H29" s="182">
        <f t="shared" si="2"/>
        <v>135.41666666666669</v>
      </c>
    </row>
    <row r="30" spans="1:8" ht="32.25" customHeight="1" hidden="1" thickBot="1">
      <c r="A30" s="32" t="s">
        <v>8</v>
      </c>
      <c r="B30" s="113" t="s">
        <v>65</v>
      </c>
      <c r="C30" s="137">
        <v>57.4</v>
      </c>
      <c r="D30" s="19">
        <v>22.6</v>
      </c>
      <c r="E30" s="18">
        <f t="shared" si="3"/>
        <v>39.372822299651574</v>
      </c>
      <c r="F30" s="93">
        <f t="shared" si="4"/>
        <v>-34.8</v>
      </c>
      <c r="G30" s="19">
        <v>12.6</v>
      </c>
      <c r="H30" s="182">
        <f t="shared" si="2"/>
        <v>179.36507936507937</v>
      </c>
    </row>
    <row r="31" spans="1:8" ht="45.75" customHeight="1" hidden="1" thickBot="1">
      <c r="A31" s="32" t="s">
        <v>117</v>
      </c>
      <c r="B31" s="113" t="s">
        <v>137</v>
      </c>
      <c r="C31" s="137">
        <v>2908.1</v>
      </c>
      <c r="D31" s="19">
        <v>2833.5</v>
      </c>
      <c r="E31" s="18">
        <f t="shared" si="3"/>
        <v>97.43475121213163</v>
      </c>
      <c r="F31" s="93">
        <f t="shared" si="4"/>
        <v>-74.59999999999991</v>
      </c>
      <c r="G31" s="19">
        <v>2544.7</v>
      </c>
      <c r="H31" s="182">
        <f t="shared" si="2"/>
        <v>111.34907847683422</v>
      </c>
    </row>
    <row r="32" spans="1:8" ht="21.75" customHeight="1" hidden="1" thickBot="1">
      <c r="A32" s="28" t="s">
        <v>104</v>
      </c>
      <c r="B32" s="112" t="s">
        <v>9</v>
      </c>
      <c r="C32" s="136">
        <f>C33+C34+C37+C38+C39+C40</f>
        <v>1018.4</v>
      </c>
      <c r="D32" s="15">
        <f>D33+D34+D37+D38+D39+D40</f>
        <v>294.3</v>
      </c>
      <c r="E32" s="16">
        <f t="shared" si="3"/>
        <v>28.89827179890024</v>
      </c>
      <c r="F32" s="52">
        <f t="shared" si="4"/>
        <v>-724.0999999999999</v>
      </c>
      <c r="G32" s="15">
        <f>SUM(G33:G40)</f>
        <v>507.8</v>
      </c>
      <c r="H32" s="180">
        <f t="shared" si="2"/>
        <v>57.95588814493895</v>
      </c>
    </row>
    <row r="33" spans="1:8" ht="32.25" customHeight="1" hidden="1" thickBot="1">
      <c r="A33" s="32" t="s">
        <v>162</v>
      </c>
      <c r="B33" s="113" t="s">
        <v>164</v>
      </c>
      <c r="C33" s="137"/>
      <c r="D33" s="19"/>
      <c r="E33" s="18" t="e">
        <f t="shared" si="3"/>
        <v>#DIV/0!</v>
      </c>
      <c r="F33" s="95">
        <f t="shared" si="4"/>
        <v>0</v>
      </c>
      <c r="G33" s="19">
        <v>62.2</v>
      </c>
      <c r="H33" s="182">
        <f t="shared" si="2"/>
        <v>0</v>
      </c>
    </row>
    <row r="34" spans="1:8" ht="31.5" customHeight="1" hidden="1" thickBot="1">
      <c r="A34" s="32" t="s">
        <v>32</v>
      </c>
      <c r="B34" s="113" t="s">
        <v>33</v>
      </c>
      <c r="C34" s="137">
        <v>119.8</v>
      </c>
      <c r="D34" s="137">
        <v>64.4</v>
      </c>
      <c r="E34" s="18">
        <f t="shared" si="3"/>
        <v>53.75626043405677</v>
      </c>
      <c r="F34" s="93">
        <f t="shared" si="4"/>
        <v>-55.39999999999999</v>
      </c>
      <c r="G34" s="137">
        <v>67.9</v>
      </c>
      <c r="H34" s="182">
        <f t="shared" si="2"/>
        <v>94.84536082474226</v>
      </c>
    </row>
    <row r="35" spans="1:8" ht="31.5" customHeight="1" hidden="1">
      <c r="A35" s="32" t="s">
        <v>56</v>
      </c>
      <c r="B35" s="113" t="s">
        <v>51</v>
      </c>
      <c r="C35" s="138"/>
      <c r="D35" s="17"/>
      <c r="E35" s="18" t="e">
        <f t="shared" si="3"/>
        <v>#DIV/0!</v>
      </c>
      <c r="F35" s="93">
        <f t="shared" si="4"/>
        <v>0</v>
      </c>
      <c r="G35" s="17"/>
      <c r="H35" s="182" t="e">
        <f t="shared" si="2"/>
        <v>#DIV/0!</v>
      </c>
    </row>
    <row r="36" spans="1:8" ht="30.75" customHeight="1" hidden="1" thickBot="1">
      <c r="A36" s="32" t="s">
        <v>181</v>
      </c>
      <c r="B36" s="113" t="s">
        <v>182</v>
      </c>
      <c r="C36" s="138"/>
      <c r="D36" s="17"/>
      <c r="E36" s="18" t="e">
        <f t="shared" si="3"/>
        <v>#DIV/0!</v>
      </c>
      <c r="F36" s="93"/>
      <c r="G36" s="17"/>
      <c r="H36" s="182" t="e">
        <f t="shared" si="2"/>
        <v>#DIV/0!</v>
      </c>
    </row>
    <row r="37" spans="1:8" ht="16.5" customHeight="1" hidden="1" thickBot="1">
      <c r="A37" s="32" t="s">
        <v>45</v>
      </c>
      <c r="B37" s="113" t="s">
        <v>59</v>
      </c>
      <c r="C37" s="137"/>
      <c r="D37" s="19"/>
      <c r="E37" s="18" t="e">
        <f t="shared" si="3"/>
        <v>#DIV/0!</v>
      </c>
      <c r="F37" s="95">
        <f aca="true" t="shared" si="5" ref="F37:F57">D37-C37</f>
        <v>0</v>
      </c>
      <c r="G37" s="19"/>
      <c r="H37" s="182" t="e">
        <f t="shared" si="2"/>
        <v>#DIV/0!</v>
      </c>
    </row>
    <row r="38" spans="1:8" ht="30.75" customHeight="1" hidden="1" thickBot="1">
      <c r="A38" s="32" t="s">
        <v>58</v>
      </c>
      <c r="B38" s="113" t="s">
        <v>60</v>
      </c>
      <c r="C38" s="138">
        <v>44.7</v>
      </c>
      <c r="D38" s="19"/>
      <c r="E38" s="18">
        <f t="shared" si="3"/>
        <v>0</v>
      </c>
      <c r="F38" s="93">
        <f t="shared" si="5"/>
        <v>-44.7</v>
      </c>
      <c r="G38" s="19"/>
      <c r="H38" s="182" t="e">
        <f aca="true" t="shared" si="6" ref="H38:H69">D38/G38*100</f>
        <v>#DIV/0!</v>
      </c>
    </row>
    <row r="39" spans="1:8" ht="15" customHeight="1" hidden="1" thickBot="1">
      <c r="A39" s="32" t="s">
        <v>94</v>
      </c>
      <c r="B39" s="113" t="s">
        <v>73</v>
      </c>
      <c r="C39" s="137">
        <v>853.9</v>
      </c>
      <c r="D39" s="19">
        <v>229.9</v>
      </c>
      <c r="E39" s="18">
        <f t="shared" si="3"/>
        <v>26.923527345122384</v>
      </c>
      <c r="F39" s="93">
        <f t="shared" si="5"/>
        <v>-624</v>
      </c>
      <c r="G39" s="19">
        <v>377.7</v>
      </c>
      <c r="H39" s="182">
        <f t="shared" si="6"/>
        <v>60.86841408525285</v>
      </c>
    </row>
    <row r="40" spans="1:8" ht="96.75" customHeight="1" hidden="1" thickBot="1">
      <c r="A40" s="32" t="s">
        <v>140</v>
      </c>
      <c r="B40" s="113" t="s">
        <v>179</v>
      </c>
      <c r="C40" s="137"/>
      <c r="D40" s="19"/>
      <c r="E40" s="18" t="e">
        <f t="shared" si="3"/>
        <v>#DIV/0!</v>
      </c>
      <c r="F40" s="93">
        <f t="shared" si="5"/>
        <v>0</v>
      </c>
      <c r="G40" s="166"/>
      <c r="H40" s="182" t="e">
        <f t="shared" si="6"/>
        <v>#DIV/0!</v>
      </c>
    </row>
    <row r="41" spans="1:8" ht="32.25" customHeight="1" hidden="1" thickBot="1">
      <c r="A41" s="28" t="s">
        <v>105</v>
      </c>
      <c r="B41" s="116" t="s">
        <v>97</v>
      </c>
      <c r="C41" s="136">
        <f>SUM(C42:C44)</f>
        <v>4758.8</v>
      </c>
      <c r="D41" s="15">
        <f>SUM(D42:D44)</f>
        <v>3539.2</v>
      </c>
      <c r="E41" s="16">
        <f t="shared" si="3"/>
        <v>74.37169034210305</v>
      </c>
      <c r="F41" s="52">
        <f t="shared" si="5"/>
        <v>-1219.6000000000004</v>
      </c>
      <c r="G41" s="15">
        <f>SUM(G42:G44)</f>
        <v>3978.4</v>
      </c>
      <c r="H41" s="180">
        <f t="shared" si="6"/>
        <v>88.96038608485823</v>
      </c>
    </row>
    <row r="42" spans="1:8" ht="15" customHeight="1" hidden="1" thickBot="1">
      <c r="A42" s="32" t="s">
        <v>11</v>
      </c>
      <c r="B42" s="113" t="s">
        <v>10</v>
      </c>
      <c r="C42" s="137">
        <v>4266.6</v>
      </c>
      <c r="D42" s="17">
        <v>3284.7</v>
      </c>
      <c r="E42" s="18">
        <f t="shared" si="3"/>
        <v>76.9863591618619</v>
      </c>
      <c r="F42" s="93">
        <f t="shared" si="5"/>
        <v>-981.9000000000005</v>
      </c>
      <c r="G42" s="17">
        <v>3481.4</v>
      </c>
      <c r="H42" s="182">
        <f t="shared" si="6"/>
        <v>94.34997414833113</v>
      </c>
    </row>
    <row r="43" spans="1:8" ht="15.75" customHeight="1" hidden="1" thickBot="1">
      <c r="A43" s="33"/>
      <c r="B43" s="113" t="s">
        <v>12</v>
      </c>
      <c r="C43" s="137">
        <v>492.2</v>
      </c>
      <c r="D43" s="19">
        <v>254.5</v>
      </c>
      <c r="E43" s="18">
        <f t="shared" si="3"/>
        <v>51.7066233238521</v>
      </c>
      <c r="F43" s="93">
        <f t="shared" si="5"/>
        <v>-237.7</v>
      </c>
      <c r="G43" s="19">
        <v>497</v>
      </c>
      <c r="H43" s="182">
        <f t="shared" si="6"/>
        <v>51.20724346076459</v>
      </c>
    </row>
    <row r="44" spans="1:8" s="3" customFormat="1" ht="14.25" customHeight="1" hidden="1">
      <c r="A44" s="32" t="s">
        <v>11</v>
      </c>
      <c r="B44" s="113" t="s">
        <v>106</v>
      </c>
      <c r="C44" s="137"/>
      <c r="D44" s="19"/>
      <c r="E44" s="18" t="e">
        <f t="shared" si="3"/>
        <v>#DIV/0!</v>
      </c>
      <c r="F44" s="93">
        <f t="shared" si="5"/>
        <v>0</v>
      </c>
      <c r="G44" s="167"/>
      <c r="H44" s="180" t="e">
        <f t="shared" si="6"/>
        <v>#DIV/0!</v>
      </c>
    </row>
    <row r="45" spans="1:8" ht="15" customHeight="1" hidden="1" thickBot="1">
      <c r="A45" s="28" t="s">
        <v>14</v>
      </c>
      <c r="B45" s="112" t="s">
        <v>13</v>
      </c>
      <c r="C45" s="136">
        <f>C46+C47+C48</f>
        <v>180</v>
      </c>
      <c r="D45" s="15">
        <f>D46+D47+D48</f>
        <v>83.7</v>
      </c>
      <c r="E45" s="22">
        <f t="shared" si="3"/>
        <v>46.5</v>
      </c>
      <c r="F45" s="52">
        <f t="shared" si="5"/>
        <v>-96.3</v>
      </c>
      <c r="G45" s="15">
        <f>G46+G47+G48</f>
        <v>228.1</v>
      </c>
      <c r="H45" s="180">
        <f t="shared" si="6"/>
        <v>36.69443226654976</v>
      </c>
    </row>
    <row r="46" spans="1:8" ht="17.25" customHeight="1" hidden="1" thickBot="1">
      <c r="A46" s="34" t="s">
        <v>68</v>
      </c>
      <c r="B46" s="117" t="s">
        <v>89</v>
      </c>
      <c r="C46" s="140"/>
      <c r="D46" s="20"/>
      <c r="E46" s="18" t="e">
        <f t="shared" si="3"/>
        <v>#DIV/0!</v>
      </c>
      <c r="F46" s="55">
        <f t="shared" si="5"/>
        <v>0</v>
      </c>
      <c r="G46" s="20">
        <v>150</v>
      </c>
      <c r="H46" s="182">
        <f t="shared" si="6"/>
        <v>0</v>
      </c>
    </row>
    <row r="47" spans="1:8" s="3" customFormat="1" ht="20.25" customHeight="1" hidden="1" thickBot="1">
      <c r="A47" s="32" t="s">
        <v>69</v>
      </c>
      <c r="B47" s="113" t="s">
        <v>29</v>
      </c>
      <c r="C47" s="137">
        <v>180</v>
      </c>
      <c r="D47" s="19">
        <v>83.7</v>
      </c>
      <c r="E47" s="18">
        <f t="shared" si="3"/>
        <v>46.5</v>
      </c>
      <c r="F47" s="93">
        <f t="shared" si="5"/>
        <v>-96.3</v>
      </c>
      <c r="G47" s="19">
        <v>78.1</v>
      </c>
      <c r="H47" s="182">
        <f t="shared" si="6"/>
        <v>107.17029449423816</v>
      </c>
    </row>
    <row r="48" spans="1:8" s="3" customFormat="1" ht="15.75" customHeight="1" hidden="1">
      <c r="A48" s="32"/>
      <c r="B48" s="113" t="s">
        <v>15</v>
      </c>
      <c r="C48" s="138"/>
      <c r="D48" s="17"/>
      <c r="E48" s="21">
        <f>ROUND(IF(D48=0,0,D48/C48),3)</f>
        <v>0</v>
      </c>
      <c r="F48" s="93">
        <f t="shared" si="5"/>
        <v>0</v>
      </c>
      <c r="G48" s="167"/>
      <c r="H48" s="180" t="e">
        <f t="shared" si="6"/>
        <v>#DIV/0!</v>
      </c>
    </row>
    <row r="49" spans="1:8" s="3" customFormat="1" ht="14.25" customHeight="1" hidden="1" thickBot="1">
      <c r="A49" s="28" t="s">
        <v>17</v>
      </c>
      <c r="B49" s="112" t="s">
        <v>16</v>
      </c>
      <c r="C49" s="136">
        <v>4414.7</v>
      </c>
      <c r="D49" s="15">
        <v>2753.9</v>
      </c>
      <c r="E49" s="16">
        <f aca="true" t="shared" si="7" ref="E49:E57">D49/C49*100</f>
        <v>62.38022968718147</v>
      </c>
      <c r="F49" s="16">
        <f t="shared" si="5"/>
        <v>-1660.7999999999997</v>
      </c>
      <c r="G49" s="15">
        <v>3580.4</v>
      </c>
      <c r="H49" s="180">
        <f t="shared" si="6"/>
        <v>76.91598704055413</v>
      </c>
    </row>
    <row r="50" spans="1:8" ht="49.5" customHeight="1" hidden="1" thickBot="1">
      <c r="A50" s="32"/>
      <c r="B50" s="113" t="s">
        <v>98</v>
      </c>
      <c r="C50" s="137">
        <f>C49-C51</f>
        <v>3768.2999999999997</v>
      </c>
      <c r="D50" s="137">
        <f>D49-D51</f>
        <v>2283.6</v>
      </c>
      <c r="E50" s="18">
        <f t="shared" si="7"/>
        <v>60.600270679086066</v>
      </c>
      <c r="F50" s="93">
        <f t="shared" si="5"/>
        <v>-1484.6999999999998</v>
      </c>
      <c r="G50" s="137">
        <f>G49-G51</f>
        <v>3170.4</v>
      </c>
      <c r="H50" s="182">
        <f t="shared" si="6"/>
        <v>72.02876608629826</v>
      </c>
    </row>
    <row r="51" spans="1:8" s="3" customFormat="1" ht="30.75" customHeight="1" hidden="1" thickBot="1">
      <c r="A51" s="32"/>
      <c r="B51" s="113" t="s">
        <v>99</v>
      </c>
      <c r="C51" s="141">
        <v>646.4</v>
      </c>
      <c r="D51" s="96">
        <v>470.3</v>
      </c>
      <c r="E51" s="18">
        <f t="shared" si="7"/>
        <v>72.75680693069307</v>
      </c>
      <c r="F51" s="93">
        <f t="shared" si="5"/>
        <v>-176.09999999999997</v>
      </c>
      <c r="G51" s="96">
        <v>410</v>
      </c>
      <c r="H51" s="182">
        <f t="shared" si="6"/>
        <v>114.70731707317074</v>
      </c>
    </row>
    <row r="52" spans="1:8" s="3" customFormat="1" ht="57.75" customHeight="1" hidden="1">
      <c r="A52" s="35" t="s">
        <v>47</v>
      </c>
      <c r="B52" s="118" t="s">
        <v>48</v>
      </c>
      <c r="C52" s="142"/>
      <c r="D52" s="97"/>
      <c r="E52" s="22" t="e">
        <f t="shared" si="7"/>
        <v>#DIV/0!</v>
      </c>
      <c r="F52" s="98">
        <f t="shared" si="5"/>
        <v>0</v>
      </c>
      <c r="G52" s="167"/>
      <c r="H52" s="180" t="e">
        <f t="shared" si="6"/>
        <v>#DIV/0!</v>
      </c>
    </row>
    <row r="53" spans="1:8" s="10" customFormat="1" ht="20.25" customHeight="1" hidden="1" thickBot="1">
      <c r="A53" s="28" t="s">
        <v>49</v>
      </c>
      <c r="B53" s="112" t="s">
        <v>74</v>
      </c>
      <c r="C53" s="136"/>
      <c r="D53" s="15"/>
      <c r="E53" s="16" t="e">
        <f t="shared" si="7"/>
        <v>#DIV/0!</v>
      </c>
      <c r="F53" s="52">
        <f t="shared" si="5"/>
        <v>0</v>
      </c>
      <c r="G53" s="168"/>
      <c r="H53" s="180" t="e">
        <f t="shared" si="6"/>
        <v>#DIV/0!</v>
      </c>
    </row>
    <row r="54" spans="1:8" ht="23.25" customHeight="1" hidden="1" thickBot="1">
      <c r="A54" s="28" t="s">
        <v>18</v>
      </c>
      <c r="B54" s="119" t="s">
        <v>126</v>
      </c>
      <c r="C54" s="136">
        <f>C55+C56+C57+C59+C58</f>
        <v>2174.9</v>
      </c>
      <c r="D54" s="15">
        <f>D55+D56+D57+D59+D58</f>
        <v>1231.1</v>
      </c>
      <c r="E54" s="16">
        <f t="shared" si="7"/>
        <v>56.60490137477584</v>
      </c>
      <c r="F54" s="16">
        <f t="shared" si="5"/>
        <v>-943.8000000000002</v>
      </c>
      <c r="G54" s="15">
        <f>SUM(G55:G59)</f>
        <v>1870.7</v>
      </c>
      <c r="H54" s="180">
        <f t="shared" si="6"/>
        <v>65.80958999305072</v>
      </c>
    </row>
    <row r="55" spans="1:8" s="3" customFormat="1" ht="32.25" customHeight="1" hidden="1" thickBot="1">
      <c r="A55" s="32" t="s">
        <v>24</v>
      </c>
      <c r="B55" s="113" t="s">
        <v>103</v>
      </c>
      <c r="C55" s="137">
        <v>231.4</v>
      </c>
      <c r="D55" s="19">
        <v>36.5</v>
      </c>
      <c r="E55" s="18">
        <f t="shared" si="7"/>
        <v>15.773552290406222</v>
      </c>
      <c r="F55" s="93">
        <f t="shared" si="5"/>
        <v>-194.9</v>
      </c>
      <c r="G55" s="19">
        <v>31.5</v>
      </c>
      <c r="H55" s="182">
        <f t="shared" si="6"/>
        <v>115.87301587301589</v>
      </c>
    </row>
    <row r="56" spans="1:8" s="3" customFormat="1" ht="36" customHeight="1" hidden="1" thickBot="1">
      <c r="A56" s="32" t="s">
        <v>124</v>
      </c>
      <c r="B56" s="113" t="s">
        <v>125</v>
      </c>
      <c r="C56" s="137">
        <v>62.5</v>
      </c>
      <c r="D56" s="19">
        <v>30.8</v>
      </c>
      <c r="E56" s="18">
        <f t="shared" si="7"/>
        <v>49.28</v>
      </c>
      <c r="F56" s="93">
        <f t="shared" si="5"/>
        <v>-31.7</v>
      </c>
      <c r="G56" s="19"/>
      <c r="H56" s="182" t="e">
        <f t="shared" si="6"/>
        <v>#DIV/0!</v>
      </c>
    </row>
    <row r="57" spans="1:8" s="3" customFormat="1" ht="30.75" customHeight="1" hidden="1" thickBot="1">
      <c r="A57" s="32" t="s">
        <v>25</v>
      </c>
      <c r="B57" s="85" t="s">
        <v>61</v>
      </c>
      <c r="C57" s="137">
        <v>1881</v>
      </c>
      <c r="D57" s="19">
        <v>1163.8</v>
      </c>
      <c r="E57" s="18">
        <f t="shared" si="7"/>
        <v>61.87134502923976</v>
      </c>
      <c r="F57" s="93">
        <f t="shared" si="5"/>
        <v>-717.2</v>
      </c>
      <c r="G57" s="19">
        <v>1831.7</v>
      </c>
      <c r="H57" s="182">
        <f t="shared" si="6"/>
        <v>63.53660533930229</v>
      </c>
    </row>
    <row r="58" spans="1:8" s="3" customFormat="1" ht="29.25" customHeight="1" hidden="1" thickBot="1">
      <c r="A58" s="32" t="s">
        <v>27</v>
      </c>
      <c r="B58" s="85" t="s">
        <v>180</v>
      </c>
      <c r="C58" s="137"/>
      <c r="D58" s="19"/>
      <c r="E58" s="18"/>
      <c r="F58" s="93"/>
      <c r="G58" s="19">
        <v>7.5</v>
      </c>
      <c r="H58" s="182">
        <f t="shared" si="6"/>
        <v>0</v>
      </c>
    </row>
    <row r="59" spans="1:8" s="3" customFormat="1" ht="31.5" customHeight="1" hidden="1" thickBot="1">
      <c r="A59" s="32" t="s">
        <v>46</v>
      </c>
      <c r="B59" s="86" t="s">
        <v>165</v>
      </c>
      <c r="C59" s="137"/>
      <c r="D59" s="19"/>
      <c r="E59" s="191" t="e">
        <f>D59/C59*100</f>
        <v>#DIV/0!</v>
      </c>
      <c r="F59" s="93">
        <f>D59-C59</f>
        <v>0</v>
      </c>
      <c r="G59" s="19"/>
      <c r="H59" s="182" t="e">
        <f t="shared" si="6"/>
        <v>#DIV/0!</v>
      </c>
    </row>
    <row r="60" spans="1:8" s="3" customFormat="1" ht="2.25" customHeight="1" hidden="1" thickBot="1">
      <c r="A60" s="79" t="s">
        <v>166</v>
      </c>
      <c r="B60" s="120" t="s">
        <v>167</v>
      </c>
      <c r="C60" s="143"/>
      <c r="D60" s="78"/>
      <c r="E60" s="22"/>
      <c r="F60" s="99"/>
      <c r="G60" s="167"/>
      <c r="H60" s="180" t="e">
        <f t="shared" si="6"/>
        <v>#DIV/0!</v>
      </c>
    </row>
    <row r="61" spans="1:8" s="3" customFormat="1" ht="65.25" customHeight="1" hidden="1" thickBot="1">
      <c r="A61" s="68" t="s">
        <v>160</v>
      </c>
      <c r="B61" s="121" t="s">
        <v>161</v>
      </c>
      <c r="C61" s="144"/>
      <c r="D61" s="69"/>
      <c r="E61" s="70" t="e">
        <f aca="true" t="shared" si="8" ref="E61:E72">D61/C61*100</f>
        <v>#DIV/0!</v>
      </c>
      <c r="F61" s="100">
        <f aca="true" t="shared" si="9" ref="F61:F72">D61-C61</f>
        <v>0</v>
      </c>
      <c r="G61" s="168"/>
      <c r="H61" s="180" t="e">
        <f t="shared" si="6"/>
        <v>#DIV/0!</v>
      </c>
    </row>
    <row r="62" spans="1:8" s="3" customFormat="1" ht="15.75" customHeight="1" hidden="1" thickBot="1">
      <c r="A62" s="28" t="s">
        <v>63</v>
      </c>
      <c r="B62" s="112" t="s">
        <v>83</v>
      </c>
      <c r="C62" s="136">
        <v>381.5</v>
      </c>
      <c r="D62" s="71"/>
      <c r="E62" s="16">
        <f t="shared" si="8"/>
        <v>0</v>
      </c>
      <c r="F62" s="16">
        <f t="shared" si="9"/>
        <v>-381.5</v>
      </c>
      <c r="G62" s="168"/>
      <c r="H62" s="180" t="e">
        <f t="shared" si="6"/>
        <v>#DIV/0!</v>
      </c>
    </row>
    <row r="63" spans="1:14" s="9" customFormat="1" ht="17.25" customHeight="1" hidden="1" thickBot="1">
      <c r="A63" s="28" t="s">
        <v>31</v>
      </c>
      <c r="B63" s="119" t="s">
        <v>30</v>
      </c>
      <c r="C63" s="136">
        <v>342.3</v>
      </c>
      <c r="D63" s="15">
        <v>170</v>
      </c>
      <c r="E63" s="16">
        <f t="shared" si="8"/>
        <v>49.66403739409874</v>
      </c>
      <c r="F63" s="52">
        <f t="shared" si="9"/>
        <v>-172.3</v>
      </c>
      <c r="G63" s="15">
        <v>269.6</v>
      </c>
      <c r="H63" s="180">
        <f t="shared" si="6"/>
        <v>63.05637982195845</v>
      </c>
      <c r="I63" s="8"/>
      <c r="J63" s="8"/>
      <c r="K63" s="8"/>
      <c r="L63" s="8"/>
      <c r="M63" s="8"/>
      <c r="N63" s="8"/>
    </row>
    <row r="64" spans="1:8" s="4" customFormat="1" ht="60" customHeight="1" hidden="1">
      <c r="A64" s="28" t="s">
        <v>43</v>
      </c>
      <c r="B64" s="112" t="s">
        <v>75</v>
      </c>
      <c r="C64" s="136"/>
      <c r="D64" s="101"/>
      <c r="E64" s="16" t="e">
        <f t="shared" si="8"/>
        <v>#DIV/0!</v>
      </c>
      <c r="F64" s="52">
        <f t="shared" si="9"/>
        <v>0</v>
      </c>
      <c r="G64" s="101"/>
      <c r="H64" s="180" t="e">
        <f t="shared" si="6"/>
        <v>#DIV/0!</v>
      </c>
    </row>
    <row r="65" spans="1:8" s="3" customFormat="1" ht="19.5" customHeight="1" hidden="1" thickBot="1">
      <c r="A65" s="28" t="s">
        <v>34</v>
      </c>
      <c r="B65" s="112" t="s">
        <v>76</v>
      </c>
      <c r="C65" s="136">
        <v>244.4</v>
      </c>
      <c r="D65" s="15">
        <v>240.6</v>
      </c>
      <c r="E65" s="16">
        <f t="shared" si="8"/>
        <v>98.44517184942715</v>
      </c>
      <c r="F65" s="52">
        <f t="shared" si="9"/>
        <v>-3.8000000000000114</v>
      </c>
      <c r="G65" s="15">
        <v>197.5</v>
      </c>
      <c r="H65" s="180">
        <f t="shared" si="6"/>
        <v>121.82278481012658</v>
      </c>
    </row>
    <row r="66" spans="1:8" s="3" customFormat="1" ht="14.25" customHeight="1" hidden="1">
      <c r="A66" s="28"/>
      <c r="B66" s="122" t="s">
        <v>42</v>
      </c>
      <c r="C66" s="136"/>
      <c r="D66" s="15"/>
      <c r="E66" s="16" t="e">
        <f t="shared" si="8"/>
        <v>#DIV/0!</v>
      </c>
      <c r="F66" s="52">
        <f t="shared" si="9"/>
        <v>0</v>
      </c>
      <c r="G66" s="15"/>
      <c r="H66" s="180" t="e">
        <f t="shared" si="6"/>
        <v>#DIV/0!</v>
      </c>
    </row>
    <row r="67" spans="1:8" s="3" customFormat="1" ht="16.5" customHeight="1" hidden="1" thickBot="1">
      <c r="A67" s="28" t="s">
        <v>50</v>
      </c>
      <c r="B67" s="111" t="s">
        <v>77</v>
      </c>
      <c r="C67" s="136">
        <v>23.4</v>
      </c>
      <c r="D67" s="15">
        <v>14.6</v>
      </c>
      <c r="E67" s="16">
        <f t="shared" si="8"/>
        <v>62.39316239316239</v>
      </c>
      <c r="F67" s="52">
        <f t="shared" si="9"/>
        <v>-8.799999999999999</v>
      </c>
      <c r="G67" s="15">
        <v>14.8</v>
      </c>
      <c r="H67" s="180">
        <f t="shared" si="6"/>
        <v>98.64864864864865</v>
      </c>
    </row>
    <row r="68" spans="1:8" ht="47.25" customHeight="1" hidden="1">
      <c r="A68" s="42" t="s">
        <v>35</v>
      </c>
      <c r="B68" s="123" t="s">
        <v>78</v>
      </c>
      <c r="C68" s="145"/>
      <c r="D68" s="15"/>
      <c r="E68" s="16" t="e">
        <f t="shared" si="8"/>
        <v>#DIV/0!</v>
      </c>
      <c r="F68" s="52">
        <f t="shared" si="9"/>
        <v>0</v>
      </c>
      <c r="G68" s="166"/>
      <c r="H68" s="180" t="e">
        <f t="shared" si="6"/>
        <v>#DIV/0!</v>
      </c>
    </row>
    <row r="69" spans="1:8" ht="47.25" customHeight="1" hidden="1">
      <c r="A69" s="53" t="s">
        <v>127</v>
      </c>
      <c r="B69" s="124" t="s">
        <v>128</v>
      </c>
      <c r="C69" s="136"/>
      <c r="D69" s="15"/>
      <c r="E69" s="16" t="e">
        <f t="shared" si="8"/>
        <v>#DIV/0!</v>
      </c>
      <c r="F69" s="52">
        <f t="shared" si="9"/>
        <v>0</v>
      </c>
      <c r="G69" s="166"/>
      <c r="H69" s="180" t="e">
        <f t="shared" si="6"/>
        <v>#DIV/0!</v>
      </c>
    </row>
    <row r="70" spans="1:8" ht="48" customHeight="1" hidden="1" thickBot="1">
      <c r="A70" s="53" t="s">
        <v>43</v>
      </c>
      <c r="B70" s="112" t="s">
        <v>75</v>
      </c>
      <c r="C70" s="146"/>
      <c r="D70" s="15"/>
      <c r="E70" s="16" t="e">
        <f t="shared" si="8"/>
        <v>#DIV/0!</v>
      </c>
      <c r="F70" s="52">
        <f t="shared" si="9"/>
        <v>0</v>
      </c>
      <c r="G70" s="15"/>
      <c r="H70" s="180" t="e">
        <f>D70/G70*100</f>
        <v>#DIV/0!</v>
      </c>
    </row>
    <row r="71" spans="1:9" ht="30" customHeight="1" hidden="1" thickBot="1">
      <c r="A71" s="73" t="s">
        <v>82</v>
      </c>
      <c r="B71" s="125" t="s">
        <v>79</v>
      </c>
      <c r="C71" s="90">
        <f>C70+C67+C65+C63+C62+C61+C54+C53+C49+C45+C41+C32+C11+C7+C6+C4</f>
        <v>127761.20000000001</v>
      </c>
      <c r="D71" s="102">
        <f>D70+D67+D65+D63+D62+D61+D54+D53+D49+D45+D41+D32+D11+D7+D6+D4</f>
        <v>106869.00000000001</v>
      </c>
      <c r="E71" s="103">
        <f t="shared" si="8"/>
        <v>83.64746104451118</v>
      </c>
      <c r="F71" s="104">
        <f t="shared" si="9"/>
        <v>-20892.199999999997</v>
      </c>
      <c r="G71" s="102">
        <f>G70+G67+G65+G63+G62+G61+G54+G53+G49+G45+G41+G32+G11+G7+G6+G4</f>
        <v>103786.4</v>
      </c>
      <c r="H71" s="184">
        <f>D71/G71*100</f>
        <v>102.97013866942106</v>
      </c>
      <c r="I71" s="54"/>
    </row>
    <row r="72" spans="1:8" ht="0.75" customHeight="1" thickBot="1">
      <c r="A72" s="74" t="s">
        <v>52</v>
      </c>
      <c r="B72" s="126" t="s">
        <v>113</v>
      </c>
      <c r="C72" s="147"/>
      <c r="D72" s="75"/>
      <c r="E72" s="55" t="e">
        <f t="shared" si="8"/>
        <v>#DIV/0!</v>
      </c>
      <c r="F72" s="59">
        <f t="shared" si="9"/>
        <v>0</v>
      </c>
      <c r="G72" s="183"/>
      <c r="H72" s="181" t="e">
        <f>D72/G72*100</f>
        <v>#DIV/0!</v>
      </c>
    </row>
    <row r="73" spans="1:8" s="5" customFormat="1" ht="25.5" customHeight="1" thickBot="1">
      <c r="A73" s="89" t="s">
        <v>91</v>
      </c>
      <c r="B73" s="219"/>
      <c r="C73" s="148"/>
      <c r="D73" s="92"/>
      <c r="E73" s="92"/>
      <c r="F73" s="92"/>
      <c r="G73" s="169"/>
      <c r="H73" s="181"/>
    </row>
    <row r="74" spans="1:8" ht="99" customHeight="1" hidden="1" thickBot="1">
      <c r="A74" s="38" t="s">
        <v>86</v>
      </c>
      <c r="B74" s="149" t="s">
        <v>62</v>
      </c>
      <c r="C74" s="149" t="s">
        <v>194</v>
      </c>
      <c r="D74" s="91" t="s">
        <v>192</v>
      </c>
      <c r="E74" s="91" t="s">
        <v>116</v>
      </c>
      <c r="F74" s="91" t="s">
        <v>2</v>
      </c>
      <c r="G74" s="164" t="s">
        <v>185</v>
      </c>
      <c r="H74" s="165" t="s">
        <v>193</v>
      </c>
    </row>
    <row r="75" spans="1:8" s="6" customFormat="1" ht="32.25" customHeight="1" thickBot="1">
      <c r="A75" s="230"/>
      <c r="B75" s="231" t="s">
        <v>90</v>
      </c>
      <c r="C75" s="227">
        <v>18760</v>
      </c>
      <c r="D75" s="197">
        <v>12279.8</v>
      </c>
      <c r="E75" s="16">
        <f>D75/C75*100</f>
        <v>65.45735607675905</v>
      </c>
      <c r="F75" s="16">
        <f aca="true" t="shared" si="10" ref="F75:F85">D75-C75</f>
        <v>-6480.200000000001</v>
      </c>
      <c r="G75" s="197">
        <v>14121.6</v>
      </c>
      <c r="H75" s="180">
        <f aca="true" t="shared" si="11" ref="H75:H109">D75/G75*100</f>
        <v>86.95756854747336</v>
      </c>
    </row>
    <row r="76" spans="1:8" s="6" customFormat="1" ht="31.5" customHeight="1" hidden="1">
      <c r="A76" s="43"/>
      <c r="B76" s="127" t="s">
        <v>177</v>
      </c>
      <c r="C76" s="150">
        <f>SUM(C77:C79)</f>
        <v>8480.1</v>
      </c>
      <c r="D76" s="49"/>
      <c r="E76" s="55">
        <f aca="true" t="shared" si="12" ref="E76:E82">D76/C76*100</f>
        <v>0</v>
      </c>
      <c r="F76" s="55">
        <f t="shared" si="10"/>
        <v>-8480.1</v>
      </c>
      <c r="G76" s="200"/>
      <c r="H76" s="181" t="e">
        <f t="shared" si="11"/>
        <v>#DIV/0!</v>
      </c>
    </row>
    <row r="77" spans="1:8" s="6" customFormat="1" ht="94.5" customHeight="1" thickBot="1">
      <c r="A77" s="198">
        <v>90203</v>
      </c>
      <c r="B77" s="195" t="s">
        <v>205</v>
      </c>
      <c r="C77" s="196">
        <v>52.3</v>
      </c>
      <c r="D77" s="197"/>
      <c r="E77" s="16">
        <f t="shared" si="12"/>
        <v>0</v>
      </c>
      <c r="F77" s="16">
        <f t="shared" si="10"/>
        <v>-52.3</v>
      </c>
      <c r="G77" s="197">
        <v>72.2</v>
      </c>
      <c r="H77" s="180">
        <f t="shared" si="11"/>
        <v>0</v>
      </c>
    </row>
    <row r="78" spans="1:8" s="6" customFormat="1" ht="63.75" customHeight="1" thickBot="1">
      <c r="A78" s="198">
        <v>100602</v>
      </c>
      <c r="B78" s="195" t="s">
        <v>206</v>
      </c>
      <c r="C78" s="196">
        <v>8077.8</v>
      </c>
      <c r="D78" s="197">
        <v>4948.2</v>
      </c>
      <c r="E78" s="16">
        <f t="shared" si="12"/>
        <v>61.25677783554928</v>
      </c>
      <c r="F78" s="16">
        <f t="shared" si="10"/>
        <v>-3129.6000000000004</v>
      </c>
      <c r="G78" s="197">
        <v>1325</v>
      </c>
      <c r="H78" s="180">
        <f t="shared" si="11"/>
        <v>373.4490566037736</v>
      </c>
    </row>
    <row r="79" spans="1:8" s="6" customFormat="1" ht="18" customHeight="1" thickBot="1">
      <c r="A79" s="199">
        <v>250380</v>
      </c>
      <c r="B79" s="195" t="s">
        <v>219</v>
      </c>
      <c r="C79" s="196">
        <v>350</v>
      </c>
      <c r="D79" s="197">
        <v>350</v>
      </c>
      <c r="E79" s="16">
        <f t="shared" si="12"/>
        <v>100</v>
      </c>
      <c r="F79" s="52">
        <f t="shared" si="10"/>
        <v>0</v>
      </c>
      <c r="G79" s="200"/>
      <c r="H79" s="180" t="e">
        <f t="shared" si="11"/>
        <v>#DIV/0!</v>
      </c>
    </row>
    <row r="80" spans="1:8" s="6" customFormat="1" ht="30.75" customHeight="1" thickBot="1">
      <c r="A80" s="79"/>
      <c r="B80" s="201" t="s">
        <v>176</v>
      </c>
      <c r="C80" s="202">
        <f>C81+C82+C88+C91+C95+C102+C105+C108+C110+C111+C115+C124+C125</f>
        <v>68938.50000000001</v>
      </c>
      <c r="D80" s="202">
        <f>D81+D82+D88+D91+D95+D102+D105+D108+D110+D111+D115+D124+D125</f>
        <v>20644.600000000006</v>
      </c>
      <c r="E80" s="16">
        <f t="shared" si="12"/>
        <v>29.94640150278872</v>
      </c>
      <c r="F80" s="16">
        <f t="shared" si="10"/>
        <v>-48293.90000000001</v>
      </c>
      <c r="G80" s="202">
        <f>G81+G82+G88+G91+G95+G102+G105+G108+G110+G111+G115+G124+G125+G122</f>
        <v>28839.999999999996</v>
      </c>
      <c r="H80" s="180">
        <f t="shared" si="11"/>
        <v>71.58321775312069</v>
      </c>
    </row>
    <row r="81" spans="1:8" s="6" customFormat="1" ht="19.5" customHeight="1" thickBot="1">
      <c r="A81" s="79" t="s">
        <v>3</v>
      </c>
      <c r="B81" s="195" t="s">
        <v>152</v>
      </c>
      <c r="C81" s="196">
        <v>281.8</v>
      </c>
      <c r="D81" s="203">
        <v>239.8</v>
      </c>
      <c r="E81" s="16">
        <f t="shared" si="12"/>
        <v>85.0958126330731</v>
      </c>
      <c r="F81" s="16">
        <f t="shared" si="10"/>
        <v>-42</v>
      </c>
      <c r="G81" s="203">
        <v>169.1</v>
      </c>
      <c r="H81" s="180">
        <f t="shared" si="11"/>
        <v>141.80958013010056</v>
      </c>
    </row>
    <row r="82" spans="1:8" s="6" customFormat="1" ht="16.5" thickBot="1">
      <c r="A82" s="79" t="s">
        <v>41</v>
      </c>
      <c r="B82" s="195" t="s">
        <v>148</v>
      </c>
      <c r="C82" s="196">
        <f>SUM(C83:C87)</f>
        <v>2793.5</v>
      </c>
      <c r="D82" s="196">
        <f>SUM(D83:D87)</f>
        <v>928.9</v>
      </c>
      <c r="E82" s="16">
        <f t="shared" si="12"/>
        <v>33.25219258994093</v>
      </c>
      <c r="F82" s="16">
        <f t="shared" si="10"/>
        <v>-1864.6</v>
      </c>
      <c r="G82" s="196">
        <f>SUM(G83:G87)</f>
        <v>3039.7999999999997</v>
      </c>
      <c r="H82" s="180">
        <f t="shared" si="11"/>
        <v>30.557931442858084</v>
      </c>
    </row>
    <row r="83" spans="1:8" s="6" customFormat="1" ht="21" customHeight="1" thickBot="1">
      <c r="A83" s="63" t="s">
        <v>141</v>
      </c>
      <c r="B83" s="86" t="s">
        <v>142</v>
      </c>
      <c r="C83" s="151">
        <v>769.9</v>
      </c>
      <c r="D83" s="161">
        <v>277.8</v>
      </c>
      <c r="E83" s="105">
        <f aca="true" t="shared" si="13" ref="E83:E103">D83/C83*100</f>
        <v>36.0826081309261</v>
      </c>
      <c r="F83" s="105">
        <f t="shared" si="10"/>
        <v>-492.09999999999997</v>
      </c>
      <c r="G83" s="161">
        <v>610.6</v>
      </c>
      <c r="H83" s="182">
        <f t="shared" si="11"/>
        <v>45.496233213232884</v>
      </c>
    </row>
    <row r="84" spans="1:8" s="6" customFormat="1" ht="19.5" customHeight="1" thickBot="1">
      <c r="A84" s="63" t="s">
        <v>134</v>
      </c>
      <c r="B84" s="83" t="s">
        <v>135</v>
      </c>
      <c r="C84" s="151">
        <v>1833.4</v>
      </c>
      <c r="D84" s="161">
        <v>572.7</v>
      </c>
      <c r="E84" s="18">
        <f t="shared" si="13"/>
        <v>31.237045925602708</v>
      </c>
      <c r="F84" s="18">
        <f t="shared" si="10"/>
        <v>-1260.7</v>
      </c>
      <c r="G84" s="161">
        <v>1888.6</v>
      </c>
      <c r="H84" s="182">
        <f t="shared" si="11"/>
        <v>30.324049560521026</v>
      </c>
    </row>
    <row r="85" spans="1:8" s="6" customFormat="1" ht="31.5" customHeight="1" thickBot="1">
      <c r="A85" s="63" t="s">
        <v>157</v>
      </c>
      <c r="B85" s="83" t="s">
        <v>158</v>
      </c>
      <c r="C85" s="151">
        <v>178.2</v>
      </c>
      <c r="D85" s="161">
        <v>78.4</v>
      </c>
      <c r="E85" s="18">
        <f t="shared" si="13"/>
        <v>43.99551066217733</v>
      </c>
      <c r="F85" s="18">
        <f t="shared" si="10"/>
        <v>-99.79999999999998</v>
      </c>
      <c r="G85" s="161">
        <v>536.9</v>
      </c>
      <c r="H85" s="182">
        <f t="shared" si="11"/>
        <v>14.602346805736637</v>
      </c>
    </row>
    <row r="86" spans="1:8" s="6" customFormat="1" ht="30.75" customHeight="1" thickBot="1">
      <c r="A86" s="63" t="s">
        <v>195</v>
      </c>
      <c r="B86" s="83" t="s">
        <v>196</v>
      </c>
      <c r="C86" s="151">
        <v>4.6</v>
      </c>
      <c r="D86" s="66"/>
      <c r="E86" s="18">
        <f t="shared" si="13"/>
        <v>0</v>
      </c>
      <c r="F86" s="18">
        <f>D86-C86</f>
        <v>-4.6</v>
      </c>
      <c r="G86" s="170"/>
      <c r="H86" s="181" t="e">
        <f t="shared" si="11"/>
        <v>#DIV/0!</v>
      </c>
    </row>
    <row r="87" spans="1:8" s="6" customFormat="1" ht="30.75" customHeight="1" thickBot="1">
      <c r="A87" s="63" t="s">
        <v>210</v>
      </c>
      <c r="B87" s="83" t="s">
        <v>211</v>
      </c>
      <c r="C87" s="64">
        <v>7.4</v>
      </c>
      <c r="D87" s="66"/>
      <c r="E87" s="18">
        <f t="shared" si="13"/>
        <v>0</v>
      </c>
      <c r="F87" s="18">
        <f>D87-C87</f>
        <v>-7.4</v>
      </c>
      <c r="G87" s="66">
        <v>3.7</v>
      </c>
      <c r="H87" s="181">
        <f t="shared" si="11"/>
        <v>0</v>
      </c>
    </row>
    <row r="88" spans="1:8" s="6" customFormat="1" ht="19.5" customHeight="1" thickBot="1">
      <c r="A88" s="79" t="s">
        <v>100</v>
      </c>
      <c r="B88" s="204" t="s">
        <v>209</v>
      </c>
      <c r="C88" s="208">
        <f>SUM(C89:C90)</f>
        <v>9058.9</v>
      </c>
      <c r="D88" s="208">
        <f>SUM(D89:D90)</f>
        <v>3002.8</v>
      </c>
      <c r="E88" s="205">
        <f t="shared" si="13"/>
        <v>33.14751239112917</v>
      </c>
      <c r="F88" s="205">
        <f>D88-C88</f>
        <v>-6056.099999999999</v>
      </c>
      <c r="G88" s="208">
        <f>SUM(G89:G90)</f>
        <v>2949.8</v>
      </c>
      <c r="H88" s="180">
        <f t="shared" si="11"/>
        <v>101.79673198182928</v>
      </c>
    </row>
    <row r="89" spans="1:8" s="6" customFormat="1" ht="20.25" customHeight="1" thickBot="1">
      <c r="A89" s="234" t="s">
        <v>143</v>
      </c>
      <c r="B89" s="235" t="s">
        <v>144</v>
      </c>
      <c r="C89" s="236">
        <v>8879</v>
      </c>
      <c r="D89" s="163">
        <v>3002.8</v>
      </c>
      <c r="E89" s="237">
        <f t="shared" si="13"/>
        <v>33.81912377519991</v>
      </c>
      <c r="F89" s="237">
        <f aca="true" t="shared" si="14" ref="F89:F96">D89-C89</f>
        <v>-5876.2</v>
      </c>
      <c r="G89" s="244">
        <v>2949.8</v>
      </c>
      <c r="H89" s="190">
        <f t="shared" si="11"/>
        <v>101.79673198182928</v>
      </c>
    </row>
    <row r="90" spans="1:8" s="6" customFormat="1" ht="32.25" customHeight="1" thickBot="1">
      <c r="A90" s="238" t="s">
        <v>207</v>
      </c>
      <c r="B90" s="239" t="s">
        <v>208</v>
      </c>
      <c r="C90" s="163">
        <v>179.9</v>
      </c>
      <c r="D90" s="163"/>
      <c r="E90" s="237">
        <f t="shared" si="13"/>
        <v>0</v>
      </c>
      <c r="F90" s="237">
        <f t="shared" si="14"/>
        <v>-179.9</v>
      </c>
      <c r="G90" s="240"/>
      <c r="H90" s="190" t="e">
        <f t="shared" si="11"/>
        <v>#DIV/0!</v>
      </c>
    </row>
    <row r="91" spans="1:8" s="6" customFormat="1" ht="30" customHeight="1" thickBot="1">
      <c r="A91" s="206" t="s">
        <v>101</v>
      </c>
      <c r="B91" s="207" t="s">
        <v>159</v>
      </c>
      <c r="C91" s="229">
        <f>SUM(C92:C94)</f>
        <v>0</v>
      </c>
      <c r="D91" s="228">
        <f>SUM(D92:D94)</f>
        <v>0</v>
      </c>
      <c r="E91" s="205" t="e">
        <f t="shared" si="13"/>
        <v>#DIV/0!</v>
      </c>
      <c r="F91" s="205">
        <f t="shared" si="14"/>
        <v>0</v>
      </c>
      <c r="G91" s="208">
        <f>SUM(G92:G94)</f>
        <v>12.4</v>
      </c>
      <c r="H91" s="180">
        <f t="shared" si="11"/>
        <v>0</v>
      </c>
    </row>
    <row r="92" spans="1:8" s="6" customFormat="1" ht="30.75" customHeight="1" hidden="1" thickBot="1">
      <c r="A92" s="81" t="s">
        <v>20</v>
      </c>
      <c r="B92" s="128" t="s">
        <v>168</v>
      </c>
      <c r="C92" s="153"/>
      <c r="D92" s="82"/>
      <c r="E92" s="105" t="e">
        <f t="shared" si="13"/>
        <v>#DIV/0!</v>
      </c>
      <c r="F92" s="105">
        <f t="shared" si="14"/>
        <v>0</v>
      </c>
      <c r="G92" s="170"/>
      <c r="H92" s="182" t="e">
        <f t="shared" si="11"/>
        <v>#DIV/0!</v>
      </c>
    </row>
    <row r="93" spans="1:8" s="6" customFormat="1" ht="33" customHeight="1" hidden="1" thickBot="1">
      <c r="A93" s="80" t="s">
        <v>22</v>
      </c>
      <c r="B93" s="129" t="s">
        <v>145</v>
      </c>
      <c r="C93" s="153"/>
      <c r="D93" s="82"/>
      <c r="E93" s="105" t="e">
        <f t="shared" si="13"/>
        <v>#DIV/0!</v>
      </c>
      <c r="F93" s="105">
        <f t="shared" si="14"/>
        <v>0</v>
      </c>
      <c r="G93" s="82"/>
      <c r="H93" s="182" t="e">
        <f t="shared" si="11"/>
        <v>#DIV/0!</v>
      </c>
    </row>
    <row r="94" spans="1:8" s="6" customFormat="1" ht="29.25" customHeight="1" thickBot="1">
      <c r="A94" s="67" t="s">
        <v>121</v>
      </c>
      <c r="B94" s="128" t="s">
        <v>123</v>
      </c>
      <c r="C94" s="151"/>
      <c r="D94" s="66"/>
      <c r="E94" s="18" t="e">
        <f t="shared" si="13"/>
        <v>#DIV/0!</v>
      </c>
      <c r="F94" s="18">
        <f t="shared" si="14"/>
        <v>0</v>
      </c>
      <c r="G94" s="66">
        <v>12.4</v>
      </c>
      <c r="H94" s="190">
        <f t="shared" si="11"/>
        <v>0</v>
      </c>
    </row>
    <row r="95" spans="1:8" s="7" customFormat="1" ht="23.25" customHeight="1" thickBot="1">
      <c r="A95" s="28" t="s">
        <v>104</v>
      </c>
      <c r="B95" s="112" t="s">
        <v>110</v>
      </c>
      <c r="C95" s="202">
        <f>SUM(C96:C101)</f>
        <v>26208.900000000005</v>
      </c>
      <c r="D95" s="227">
        <f>SUM(D96:D101)</f>
        <v>11443.300000000001</v>
      </c>
      <c r="E95" s="16">
        <f t="shared" si="13"/>
        <v>43.66188584793715</v>
      </c>
      <c r="F95" s="16">
        <f t="shared" si="14"/>
        <v>-14765.600000000004</v>
      </c>
      <c r="G95" s="196">
        <f>SUM(G96:G101)</f>
        <v>8730.7</v>
      </c>
      <c r="H95" s="180">
        <f t="shared" si="11"/>
        <v>131.06967368023183</v>
      </c>
    </row>
    <row r="96" spans="1:8" s="7" customFormat="1" ht="30.75" customHeight="1" thickBot="1">
      <c r="A96" s="63" t="s">
        <v>162</v>
      </c>
      <c r="B96" s="83" t="s">
        <v>163</v>
      </c>
      <c r="C96" s="151">
        <v>482.4</v>
      </c>
      <c r="D96" s="64"/>
      <c r="E96" s="105">
        <f t="shared" si="13"/>
        <v>0</v>
      </c>
      <c r="F96" s="105">
        <f t="shared" si="14"/>
        <v>-482.4</v>
      </c>
      <c r="G96" s="64">
        <v>4</v>
      </c>
      <c r="H96" s="182">
        <f t="shared" si="11"/>
        <v>0</v>
      </c>
    </row>
    <row r="97" spans="1:8" s="6" customFormat="1" ht="29.25" customHeight="1" thickBot="1">
      <c r="A97" s="32" t="s">
        <v>23</v>
      </c>
      <c r="B97" s="113" t="s">
        <v>107</v>
      </c>
      <c r="C97" s="154">
        <v>19332.4</v>
      </c>
      <c r="D97" s="26">
        <v>9004.6</v>
      </c>
      <c r="E97" s="18">
        <f t="shared" si="13"/>
        <v>46.57776582317767</v>
      </c>
      <c r="F97" s="18">
        <f aca="true" t="shared" si="15" ref="F97:F104">D97-C97</f>
        <v>-10327.800000000001</v>
      </c>
      <c r="G97" s="26">
        <v>4087.3</v>
      </c>
      <c r="H97" s="182">
        <f t="shared" si="11"/>
        <v>220.3068040026423</v>
      </c>
    </row>
    <row r="98" spans="1:8" s="6" customFormat="1" ht="30.75" customHeight="1" thickBot="1">
      <c r="A98" s="32" t="s">
        <v>32</v>
      </c>
      <c r="B98" s="128" t="s">
        <v>147</v>
      </c>
      <c r="C98" s="155">
        <v>23.9</v>
      </c>
      <c r="D98" s="50">
        <v>23.9</v>
      </c>
      <c r="E98" s="18">
        <f t="shared" si="13"/>
        <v>100</v>
      </c>
      <c r="F98" s="18">
        <f t="shared" si="15"/>
        <v>0</v>
      </c>
      <c r="G98" s="50">
        <v>21.1</v>
      </c>
      <c r="H98" s="182">
        <f t="shared" si="11"/>
        <v>113.27014218009477</v>
      </c>
    </row>
    <row r="99" spans="1:8" s="6" customFormat="1" ht="46.5" customHeight="1" thickBot="1">
      <c r="A99" s="32" t="s">
        <v>130</v>
      </c>
      <c r="B99" s="113" t="s">
        <v>131</v>
      </c>
      <c r="C99" s="155">
        <v>502.6</v>
      </c>
      <c r="D99" s="62">
        <v>127.4</v>
      </c>
      <c r="E99" s="105">
        <f t="shared" si="13"/>
        <v>25.348189415041784</v>
      </c>
      <c r="F99" s="105">
        <f t="shared" si="15"/>
        <v>-375.20000000000005</v>
      </c>
      <c r="G99" s="62">
        <v>577</v>
      </c>
      <c r="H99" s="182">
        <f t="shared" si="11"/>
        <v>22.079722703639515</v>
      </c>
    </row>
    <row r="100" spans="1:8" s="6" customFormat="1" ht="17.25" customHeight="1" thickBot="1">
      <c r="A100" s="32" t="s">
        <v>45</v>
      </c>
      <c r="B100" s="113" t="s">
        <v>146</v>
      </c>
      <c r="C100" s="155">
        <v>2988.4</v>
      </c>
      <c r="D100" s="62">
        <v>1354.2</v>
      </c>
      <c r="E100" s="105">
        <f t="shared" si="13"/>
        <v>45.315218846205326</v>
      </c>
      <c r="F100" s="105">
        <f t="shared" si="15"/>
        <v>-1634.2</v>
      </c>
      <c r="G100" s="62">
        <v>1993.1</v>
      </c>
      <c r="H100" s="182">
        <f t="shared" si="11"/>
        <v>67.9444082083187</v>
      </c>
    </row>
    <row r="101" spans="1:8" s="6" customFormat="1" ht="18" customHeight="1" thickBot="1">
      <c r="A101" s="32" t="s">
        <v>94</v>
      </c>
      <c r="B101" s="113" t="s">
        <v>55</v>
      </c>
      <c r="C101" s="155">
        <v>2879.2</v>
      </c>
      <c r="D101" s="162">
        <v>933.2</v>
      </c>
      <c r="E101" s="18">
        <f t="shared" si="13"/>
        <v>32.41178105029175</v>
      </c>
      <c r="F101" s="18">
        <f t="shared" si="15"/>
        <v>-1945.9999999999998</v>
      </c>
      <c r="G101" s="162">
        <v>2048.2</v>
      </c>
      <c r="H101" s="182">
        <f t="shared" si="11"/>
        <v>45.561956840152334</v>
      </c>
    </row>
    <row r="102" spans="1:8" s="6" customFormat="1" ht="19.5" customHeight="1" thickBot="1">
      <c r="A102" s="79" t="s">
        <v>105</v>
      </c>
      <c r="B102" s="204" t="s">
        <v>190</v>
      </c>
      <c r="C102" s="229">
        <f>SUM(C103:C104)</f>
        <v>49.8</v>
      </c>
      <c r="D102" s="228">
        <f>SUM(D103:D104)</f>
        <v>49.8</v>
      </c>
      <c r="E102" s="205">
        <f t="shared" si="13"/>
        <v>100</v>
      </c>
      <c r="F102" s="209">
        <f t="shared" si="15"/>
        <v>0</v>
      </c>
      <c r="G102" s="208">
        <f>SUM(G103:G104)</f>
        <v>70.7</v>
      </c>
      <c r="H102" s="180">
        <f t="shared" si="11"/>
        <v>70.43847241867043</v>
      </c>
    </row>
    <row r="103" spans="1:8" s="6" customFormat="1" ht="18" customHeight="1" thickBot="1">
      <c r="A103" s="63" t="s">
        <v>169</v>
      </c>
      <c r="B103" s="83" t="s">
        <v>170</v>
      </c>
      <c r="C103" s="151"/>
      <c r="D103" s="161"/>
      <c r="E103" s="105" t="e">
        <f t="shared" si="13"/>
        <v>#DIV/0!</v>
      </c>
      <c r="F103" s="107">
        <f t="shared" si="15"/>
        <v>0</v>
      </c>
      <c r="G103" s="161">
        <v>1.5</v>
      </c>
      <c r="H103" s="190">
        <f t="shared" si="11"/>
        <v>0</v>
      </c>
    </row>
    <row r="104" spans="1:8" s="6" customFormat="1" ht="33" customHeight="1" thickBot="1">
      <c r="A104" s="63" t="s">
        <v>183</v>
      </c>
      <c r="B104" s="83" t="s">
        <v>184</v>
      </c>
      <c r="C104" s="151">
        <v>49.8</v>
      </c>
      <c r="D104" s="163">
        <v>49.8</v>
      </c>
      <c r="E104" s="105"/>
      <c r="F104" s="107">
        <f t="shared" si="15"/>
        <v>0</v>
      </c>
      <c r="G104" s="163">
        <v>69.2</v>
      </c>
      <c r="H104" s="190">
        <f t="shared" si="11"/>
        <v>71.96531791907513</v>
      </c>
    </row>
    <row r="105" spans="1:8" s="6" customFormat="1" ht="21" customHeight="1" thickBot="1">
      <c r="A105" s="79" t="s">
        <v>173</v>
      </c>
      <c r="B105" s="204" t="s">
        <v>189</v>
      </c>
      <c r="C105" s="208">
        <f>SUM(C106:C107)</f>
        <v>222.3</v>
      </c>
      <c r="D105" s="210">
        <f>SUM(D106:D107)</f>
        <v>217.7</v>
      </c>
      <c r="E105" s="205">
        <f aca="true" t="shared" si="16" ref="E105:E126">D105/C105*100</f>
        <v>97.9307242465137</v>
      </c>
      <c r="F105" s="209">
        <f>D105-C105</f>
        <v>-4.600000000000023</v>
      </c>
      <c r="G105" s="210">
        <f>SUM(G106:G107)</f>
        <v>339.5</v>
      </c>
      <c r="H105" s="180">
        <f t="shared" si="11"/>
        <v>64.12371134020619</v>
      </c>
    </row>
    <row r="106" spans="1:8" s="6" customFormat="1" ht="48.75" customHeight="1" thickBot="1">
      <c r="A106" s="63" t="s">
        <v>149</v>
      </c>
      <c r="B106" s="83" t="s">
        <v>150</v>
      </c>
      <c r="C106" s="151">
        <v>222.3</v>
      </c>
      <c r="D106" s="163">
        <v>217.7</v>
      </c>
      <c r="E106" s="105">
        <f t="shared" si="16"/>
        <v>97.9307242465137</v>
      </c>
      <c r="F106" s="107">
        <f>D106-C106</f>
        <v>-4.600000000000023</v>
      </c>
      <c r="G106" s="163">
        <v>339.5</v>
      </c>
      <c r="H106" s="182">
        <f t="shared" si="11"/>
        <v>64.12371134020619</v>
      </c>
    </row>
    <row r="107" spans="1:8" s="6" customFormat="1" ht="23.25" customHeight="1" hidden="1" thickBot="1">
      <c r="A107" s="63" t="s">
        <v>171</v>
      </c>
      <c r="B107" s="83" t="s">
        <v>172</v>
      </c>
      <c r="C107" s="151"/>
      <c r="D107" s="84"/>
      <c r="E107" s="105" t="e">
        <f t="shared" si="16"/>
        <v>#DIV/0!</v>
      </c>
      <c r="F107" s="107">
        <f>D107-C107</f>
        <v>0</v>
      </c>
      <c r="G107" s="170"/>
      <c r="H107" s="182" t="e">
        <f t="shared" si="11"/>
        <v>#DIV/0!</v>
      </c>
    </row>
    <row r="108" spans="1:8" s="6" customFormat="1" ht="18.75" customHeight="1" thickBot="1">
      <c r="A108" s="28" t="s">
        <v>66</v>
      </c>
      <c r="B108" s="213" t="s">
        <v>199</v>
      </c>
      <c r="C108" s="196">
        <v>15516.5</v>
      </c>
      <c r="D108" s="197">
        <v>3043.5</v>
      </c>
      <c r="E108" s="16">
        <f t="shared" si="16"/>
        <v>19.614603808848646</v>
      </c>
      <c r="F108" s="52">
        <f aca="true" t="shared" si="17" ref="F108:F129">D108-C108</f>
        <v>-12473</v>
      </c>
      <c r="G108" s="197">
        <v>8808.6</v>
      </c>
      <c r="H108" s="180">
        <f t="shared" si="11"/>
        <v>34.551461072134046</v>
      </c>
    </row>
    <row r="109" spans="1:8" s="6" customFormat="1" ht="45.75" customHeight="1" hidden="1">
      <c r="A109" s="28" t="s">
        <v>66</v>
      </c>
      <c r="B109" s="213" t="s">
        <v>115</v>
      </c>
      <c r="C109" s="196"/>
      <c r="D109" s="197"/>
      <c r="E109" s="16" t="e">
        <f t="shared" si="16"/>
        <v>#DIV/0!</v>
      </c>
      <c r="F109" s="52">
        <f t="shared" si="17"/>
        <v>0</v>
      </c>
      <c r="G109" s="197"/>
      <c r="H109" s="180" t="e">
        <f t="shared" si="11"/>
        <v>#DIV/0!</v>
      </c>
    </row>
    <row r="110" spans="1:8" s="6" customFormat="1" ht="18" customHeight="1" thickBot="1">
      <c r="A110" s="28" t="s">
        <v>49</v>
      </c>
      <c r="B110" s="213" t="s">
        <v>151</v>
      </c>
      <c r="C110" s="196">
        <v>178</v>
      </c>
      <c r="D110" s="197">
        <v>27.6</v>
      </c>
      <c r="E110" s="16">
        <f t="shared" si="16"/>
        <v>15.505617977528091</v>
      </c>
      <c r="F110" s="52">
        <f t="shared" si="17"/>
        <v>-150.4</v>
      </c>
      <c r="G110" s="197">
        <v>8.7</v>
      </c>
      <c r="H110" s="180">
        <f aca="true" t="shared" si="18" ref="H110:H126">D110/G110*100</f>
        <v>317.2413793103449</v>
      </c>
    </row>
    <row r="111" spans="1:8" s="6" customFormat="1" ht="17.25" customHeight="1" thickBot="1">
      <c r="A111" s="28" t="s">
        <v>153</v>
      </c>
      <c r="B111" s="213" t="s">
        <v>154</v>
      </c>
      <c r="C111" s="196">
        <f>C112+C113</f>
        <v>13764.800000000001</v>
      </c>
      <c r="D111" s="197">
        <f>D112+D113</f>
        <v>1356.9</v>
      </c>
      <c r="E111" s="16">
        <f t="shared" si="16"/>
        <v>9.857753109380448</v>
      </c>
      <c r="F111" s="52">
        <f t="shared" si="17"/>
        <v>-12407.900000000001</v>
      </c>
      <c r="G111" s="197">
        <f>G112+G113</f>
        <v>3554.3</v>
      </c>
      <c r="H111" s="180">
        <f t="shared" si="18"/>
        <v>38.17629350364348</v>
      </c>
    </row>
    <row r="112" spans="1:8" s="6" customFormat="1" ht="30" customHeight="1" thickBot="1">
      <c r="A112" s="63" t="s">
        <v>27</v>
      </c>
      <c r="B112" s="214" t="s">
        <v>111</v>
      </c>
      <c r="C112" s="151">
        <v>2991.6</v>
      </c>
      <c r="D112" s="66">
        <v>481.8</v>
      </c>
      <c r="E112" s="105">
        <f t="shared" si="16"/>
        <v>16.10509426393903</v>
      </c>
      <c r="F112" s="108">
        <f t="shared" si="17"/>
        <v>-2509.7999999999997</v>
      </c>
      <c r="G112" s="66">
        <v>68.9</v>
      </c>
      <c r="H112" s="182">
        <f t="shared" si="18"/>
        <v>699.2743105950652</v>
      </c>
    </row>
    <row r="113" spans="1:8" s="6" customFormat="1" ht="48" customHeight="1" thickBot="1">
      <c r="A113" s="63" t="s">
        <v>46</v>
      </c>
      <c r="B113" s="214" t="s">
        <v>202</v>
      </c>
      <c r="C113" s="151">
        <v>10773.2</v>
      </c>
      <c r="D113" s="66">
        <v>875.1</v>
      </c>
      <c r="E113" s="105">
        <f t="shared" si="16"/>
        <v>8.122934689785763</v>
      </c>
      <c r="F113" s="105">
        <f t="shared" si="17"/>
        <v>-9898.1</v>
      </c>
      <c r="G113" s="66">
        <v>3485.4</v>
      </c>
      <c r="H113" s="182">
        <f t="shared" si="18"/>
        <v>25.10759166810122</v>
      </c>
    </row>
    <row r="114" spans="1:8" s="6" customFormat="1" ht="1.5" customHeight="1" thickBot="1">
      <c r="A114" s="60" t="s">
        <v>160</v>
      </c>
      <c r="B114" s="215" t="s">
        <v>161</v>
      </c>
      <c r="C114" s="152"/>
      <c r="D114" s="61"/>
      <c r="E114" s="106" t="e">
        <f t="shared" si="16"/>
        <v>#DIV/0!</v>
      </c>
      <c r="F114" s="106">
        <f t="shared" si="17"/>
        <v>0</v>
      </c>
      <c r="G114" s="170"/>
      <c r="H114" s="181" t="e">
        <f t="shared" si="18"/>
        <v>#DIV/0!</v>
      </c>
    </row>
    <row r="115" spans="1:8" s="6" customFormat="1" ht="18" customHeight="1" thickBot="1">
      <c r="A115" s="79" t="s">
        <v>155</v>
      </c>
      <c r="B115" s="216" t="s">
        <v>0</v>
      </c>
      <c r="C115" s="229">
        <f>SUM(C116:C119)</f>
        <v>528.5</v>
      </c>
      <c r="D115" s="228">
        <f>SUM(D116:D119)</f>
        <v>105.5</v>
      </c>
      <c r="E115" s="205">
        <f t="shared" si="16"/>
        <v>19.96215704824976</v>
      </c>
      <c r="F115" s="205">
        <f t="shared" si="17"/>
        <v>-423</v>
      </c>
      <c r="G115" s="210">
        <f>SUM(G116:G119)</f>
        <v>921.1</v>
      </c>
      <c r="H115" s="180">
        <f t="shared" si="18"/>
        <v>11.453696667028552</v>
      </c>
    </row>
    <row r="116" spans="1:8" s="6" customFormat="1" ht="30.75" customHeight="1" thickBot="1">
      <c r="A116" s="63" t="s">
        <v>57</v>
      </c>
      <c r="B116" s="214" t="s">
        <v>200</v>
      </c>
      <c r="C116" s="151">
        <v>428.5</v>
      </c>
      <c r="D116" s="66">
        <v>105.5</v>
      </c>
      <c r="E116" s="105">
        <f t="shared" si="16"/>
        <v>24.620770128354728</v>
      </c>
      <c r="F116" s="105">
        <f t="shared" si="17"/>
        <v>-323</v>
      </c>
      <c r="G116" s="66">
        <v>230.1</v>
      </c>
      <c r="H116" s="182">
        <f t="shared" si="18"/>
        <v>45.84963059539331</v>
      </c>
    </row>
    <row r="117" spans="1:8" s="6" customFormat="1" ht="24" customHeight="1" thickBot="1">
      <c r="A117" s="63" t="s">
        <v>132</v>
      </c>
      <c r="B117" s="214" t="s">
        <v>136</v>
      </c>
      <c r="C117" s="151"/>
      <c r="D117" s="66"/>
      <c r="E117" s="105" t="e">
        <f t="shared" si="16"/>
        <v>#DIV/0!</v>
      </c>
      <c r="F117" s="105">
        <f t="shared" si="17"/>
        <v>0</v>
      </c>
      <c r="G117" s="66">
        <v>77</v>
      </c>
      <c r="H117" s="182">
        <f t="shared" si="18"/>
        <v>0</v>
      </c>
    </row>
    <row r="118" spans="1:8" s="6" customFormat="1" ht="46.5" customHeight="1" hidden="1" thickBot="1">
      <c r="A118" s="63" t="s">
        <v>174</v>
      </c>
      <c r="B118" s="214" t="s">
        <v>175</v>
      </c>
      <c r="C118" s="151"/>
      <c r="D118" s="66"/>
      <c r="E118" s="105" t="e">
        <f t="shared" si="16"/>
        <v>#DIV/0!</v>
      </c>
      <c r="F118" s="105">
        <f t="shared" si="17"/>
        <v>0</v>
      </c>
      <c r="G118" s="66"/>
      <c r="H118" s="182" t="e">
        <f t="shared" si="18"/>
        <v>#DIV/0!</v>
      </c>
    </row>
    <row r="119" spans="1:8" s="6" customFormat="1" ht="34.5" customHeight="1" thickBot="1">
      <c r="A119" s="63" t="s">
        <v>81</v>
      </c>
      <c r="B119" s="214" t="s">
        <v>201</v>
      </c>
      <c r="C119" s="151">
        <v>100</v>
      </c>
      <c r="D119" s="66"/>
      <c r="E119" s="105">
        <f t="shared" si="16"/>
        <v>0</v>
      </c>
      <c r="F119" s="105">
        <f t="shared" si="17"/>
        <v>-100</v>
      </c>
      <c r="G119" s="66">
        <v>614</v>
      </c>
      <c r="H119" s="182">
        <f t="shared" si="18"/>
        <v>0</v>
      </c>
    </row>
    <row r="120" spans="1:8" s="6" customFormat="1" ht="63" customHeight="1" hidden="1" thickBot="1">
      <c r="A120" s="32" t="s">
        <v>80</v>
      </c>
      <c r="B120" s="217" t="s">
        <v>53</v>
      </c>
      <c r="C120" s="156"/>
      <c r="D120" s="13"/>
      <c r="E120" s="55" t="e">
        <f t="shared" si="16"/>
        <v>#DIV/0!</v>
      </c>
      <c r="F120" s="59">
        <f t="shared" si="17"/>
        <v>0</v>
      </c>
      <c r="G120" s="170"/>
      <c r="H120" s="181" t="e">
        <f t="shared" si="18"/>
        <v>#DIV/0!</v>
      </c>
    </row>
    <row r="121" spans="1:8" s="6" customFormat="1" ht="47.25" customHeight="1" hidden="1" thickBot="1">
      <c r="A121" s="32" t="s">
        <v>80</v>
      </c>
      <c r="B121" s="217" t="s">
        <v>53</v>
      </c>
      <c r="C121" s="156"/>
      <c r="D121" s="13"/>
      <c r="E121" s="55" t="e">
        <f t="shared" si="16"/>
        <v>#DIV/0!</v>
      </c>
      <c r="F121" s="59">
        <f t="shared" si="17"/>
        <v>0</v>
      </c>
      <c r="G121" s="170"/>
      <c r="H121" s="181" t="e">
        <f t="shared" si="18"/>
        <v>#DIV/0!</v>
      </c>
    </row>
    <row r="122" spans="1:8" s="6" customFormat="1" ht="31.5" customHeight="1" thickBot="1">
      <c r="A122" s="79" t="s">
        <v>220</v>
      </c>
      <c r="B122" s="120" t="s">
        <v>221</v>
      </c>
      <c r="C122" s="242"/>
      <c r="D122" s="243"/>
      <c r="E122" s="16" t="e">
        <f t="shared" si="16"/>
        <v>#DIV/0!</v>
      </c>
      <c r="F122" s="16">
        <f t="shared" si="17"/>
        <v>0</v>
      </c>
      <c r="G122" s="243">
        <v>235.3</v>
      </c>
      <c r="H122" s="180">
        <f t="shared" si="18"/>
        <v>0</v>
      </c>
    </row>
    <row r="123" spans="1:8" s="6" customFormat="1" ht="22.5" customHeight="1" thickBot="1">
      <c r="A123" s="199">
        <v>250380</v>
      </c>
      <c r="B123" s="241" t="s">
        <v>42</v>
      </c>
      <c r="C123" s="196"/>
      <c r="D123" s="197"/>
      <c r="E123" s="16" t="e">
        <f t="shared" si="16"/>
        <v>#DIV/0!</v>
      </c>
      <c r="F123" s="52">
        <f t="shared" si="17"/>
        <v>0</v>
      </c>
      <c r="G123" s="200"/>
      <c r="H123" s="180" t="e">
        <f t="shared" si="18"/>
        <v>#DIV/0!</v>
      </c>
    </row>
    <row r="124" spans="1:8" s="6" customFormat="1" ht="16.5" thickBot="1">
      <c r="A124" s="211" t="s">
        <v>31</v>
      </c>
      <c r="B124" s="218" t="s">
        <v>54</v>
      </c>
      <c r="C124" s="212">
        <v>325.4</v>
      </c>
      <c r="D124" s="197">
        <v>221.9</v>
      </c>
      <c r="E124" s="16">
        <f t="shared" si="16"/>
        <v>68.19299323909036</v>
      </c>
      <c r="F124" s="16">
        <f t="shared" si="17"/>
        <v>-103.49999999999997</v>
      </c>
      <c r="G124" s="200"/>
      <c r="H124" s="180" t="e">
        <f t="shared" si="18"/>
        <v>#DIV/0!</v>
      </c>
    </row>
    <row r="125" spans="1:8" s="6" customFormat="1" ht="63.75" thickBot="1">
      <c r="A125" s="211" t="s">
        <v>43</v>
      </c>
      <c r="B125" s="218" t="s">
        <v>112</v>
      </c>
      <c r="C125" s="212">
        <v>10.1</v>
      </c>
      <c r="D125" s="197">
        <v>6.9</v>
      </c>
      <c r="E125" s="16">
        <f t="shared" si="16"/>
        <v>68.31683168316832</v>
      </c>
      <c r="F125" s="16">
        <f t="shared" si="17"/>
        <v>-3.1999999999999993</v>
      </c>
      <c r="G125" s="197"/>
      <c r="H125" s="180" t="e">
        <f t="shared" si="18"/>
        <v>#DIV/0!</v>
      </c>
    </row>
    <row r="126" spans="1:9" s="7" customFormat="1" ht="36" customHeight="1" thickBot="1">
      <c r="A126" s="57"/>
      <c r="B126" s="130" t="s">
        <v>67</v>
      </c>
      <c r="C126" s="177">
        <f>C75+C77+C78+C80+C79</f>
        <v>96178.6</v>
      </c>
      <c r="D126" s="177">
        <f>D75+D77+D78+D80+D79</f>
        <v>38222.600000000006</v>
      </c>
      <c r="E126" s="103">
        <f t="shared" si="16"/>
        <v>39.74127300667716</v>
      </c>
      <c r="F126" s="103">
        <f t="shared" si="17"/>
        <v>-57956</v>
      </c>
      <c r="G126" s="177">
        <f>G75+G77+G78+G80+G79</f>
        <v>44358.799999999996</v>
      </c>
      <c r="H126" s="184">
        <f t="shared" si="18"/>
        <v>86.16689360397488</v>
      </c>
      <c r="I126" s="56"/>
    </row>
    <row r="127" spans="1:9" s="7" customFormat="1" ht="33.75" customHeight="1" thickBot="1">
      <c r="A127" s="193" t="s">
        <v>197</v>
      </c>
      <c r="B127" s="194" t="s">
        <v>198</v>
      </c>
      <c r="C127" s="192">
        <v>302.1</v>
      </c>
      <c r="D127" s="192"/>
      <c r="E127" s="55">
        <f>D127/C127*100</f>
        <v>0</v>
      </c>
      <c r="F127" s="59">
        <f t="shared" si="17"/>
        <v>-302.1</v>
      </c>
      <c r="G127" s="192"/>
      <c r="H127" s="181" t="e">
        <f>D127/G127*100</f>
        <v>#DIV/0!</v>
      </c>
      <c r="I127" s="56"/>
    </row>
    <row r="128" spans="1:8" ht="63" customHeight="1" thickBot="1">
      <c r="A128" s="58" t="s">
        <v>52</v>
      </c>
      <c r="B128" s="126" t="s">
        <v>84</v>
      </c>
      <c r="C128" s="157">
        <v>158.8</v>
      </c>
      <c r="D128" s="23"/>
      <c r="E128" s="55">
        <f>D128/C128*100</f>
        <v>0</v>
      </c>
      <c r="F128" s="59">
        <f t="shared" si="17"/>
        <v>-158.8</v>
      </c>
      <c r="G128" s="23"/>
      <c r="H128" s="181" t="e">
        <f>D128/G128*100</f>
        <v>#DIV/0!</v>
      </c>
    </row>
    <row r="129" spans="1:8" ht="62.25" customHeight="1" thickBot="1">
      <c r="A129" s="13">
        <v>250909</v>
      </c>
      <c r="B129" s="126" t="s">
        <v>133</v>
      </c>
      <c r="C129" s="158">
        <v>-168.9</v>
      </c>
      <c r="D129" s="159">
        <v>-129.5</v>
      </c>
      <c r="E129" s="160">
        <f>D129/C129*100</f>
        <v>76.67258732978092</v>
      </c>
      <c r="F129" s="160">
        <f t="shared" si="17"/>
        <v>39.400000000000006</v>
      </c>
      <c r="G129" s="178"/>
      <c r="H129" s="181" t="e">
        <f>D129/G129*100</f>
        <v>#DIV/0!</v>
      </c>
    </row>
    <row r="130" spans="2:6" ht="15.75">
      <c r="B130" s="221"/>
      <c r="C130" s="65"/>
      <c r="D130" s="65"/>
      <c r="E130" s="25"/>
      <c r="F130" s="24"/>
    </row>
    <row r="131" spans="2:5" ht="15.75" customHeight="1" hidden="1">
      <c r="B131" s="221" t="s">
        <v>129</v>
      </c>
      <c r="C131" s="14"/>
      <c r="D131" s="14"/>
      <c r="E131" s="25"/>
    </row>
    <row r="132" ht="14.25">
      <c r="E132" s="12"/>
    </row>
    <row r="133" spans="2:5" ht="15">
      <c r="B133" s="223" t="s">
        <v>212</v>
      </c>
      <c r="C133" s="76"/>
      <c r="D133" s="76" t="s">
        <v>213</v>
      </c>
      <c r="E133" s="77"/>
    </row>
    <row r="137" ht="15.75">
      <c r="E137" s="11"/>
    </row>
  </sheetData>
  <sheetProtection/>
  <printOptions/>
  <pageMargins left="0.8" right="0.19" top="0.3937007874015748" bottom="0.61" header="0.3937007874015748" footer="0.5118110236220472"/>
  <pageSetup fitToHeight="6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2014-11-19T08:23:40Z</cp:lastPrinted>
  <dcterms:created xsi:type="dcterms:W3CDTF">2001-02-06T11:29:08Z</dcterms:created>
  <dcterms:modified xsi:type="dcterms:W3CDTF">2014-12-01T12:25:00Z</dcterms:modified>
  <cp:category/>
  <cp:version/>
  <cp:contentType/>
  <cp:contentStatus/>
</cp:coreProperties>
</file>