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<sst xmlns="http://schemas.openxmlformats.org/spreadsheetml/2006/main" count="139" uniqueCount="104">
  <si>
    <t>ЗАТВЕРДЖУЮ:</t>
  </si>
  <si>
    <t>Штат у кількості 132,5 одиниць з місячним фондом заробітної плати 694338,00 грн</t>
  </si>
  <si>
    <t>(Шістсот дев'яносто чотири тисячі триста тридцять вісім грн.00 коп.)</t>
  </si>
  <si>
    <t xml:space="preserve">Керівник Сєвєродонецької міської військово-цивільної адміністрації Сєвєродонецького району Луганської області </t>
  </si>
  <si>
    <t>____________________Олександр СТРЮК</t>
  </si>
  <si>
    <t xml:space="preserve">ШТАТНИЙ РОЗПИС </t>
  </si>
  <si>
    <t>Управління соціального захисту населення Сєвєродонецької міської військово-цивільної адміністрації Сєвєродонецького району Луганської області на 2021 рік</t>
  </si>
  <si>
    <t>Вводиться з 04.03.2021р.</t>
  </si>
  <si>
    <t>Вводиться з 01.05.2018р</t>
  </si>
  <si>
    <t xml:space="preserve">  № п/п</t>
  </si>
  <si>
    <t>Назва посади</t>
  </si>
  <si>
    <t>Кількість штатних один.</t>
  </si>
  <si>
    <t>Посадовий оклад</t>
  </si>
  <si>
    <t>ФЗП за місяць</t>
  </si>
  <si>
    <t>1. Керівництво</t>
  </si>
  <si>
    <t>1.1</t>
  </si>
  <si>
    <t>Начальник УПтаСЗН</t>
  </si>
  <si>
    <t>1.2</t>
  </si>
  <si>
    <t>Заступник начальника УПтаСЗН</t>
  </si>
  <si>
    <t>1.3</t>
  </si>
  <si>
    <t>Разом:</t>
  </si>
  <si>
    <t>1</t>
  </si>
  <si>
    <t>Головний спеціаліст - юрисконсульт</t>
  </si>
  <si>
    <t xml:space="preserve">2. Відділ з питань соціального захисту осіб пільгової категорії </t>
  </si>
  <si>
    <t>2.1</t>
  </si>
  <si>
    <t>Начальник  відділу</t>
  </si>
  <si>
    <t>2.2</t>
  </si>
  <si>
    <t>Заступник начальника відділу</t>
  </si>
  <si>
    <t>2.3</t>
  </si>
  <si>
    <t>Головний спеціаліст</t>
  </si>
  <si>
    <t>2.4</t>
  </si>
  <si>
    <t>Провідний спеціаліст</t>
  </si>
  <si>
    <t>2.5</t>
  </si>
  <si>
    <t>Спеціаліст 1 кат.</t>
  </si>
  <si>
    <t>Разом</t>
  </si>
  <si>
    <t xml:space="preserve">3. Відділ управління персоналом та організаційної роботи </t>
  </si>
  <si>
    <t>3.1</t>
  </si>
  <si>
    <t>Начальник відділу</t>
  </si>
  <si>
    <t>3.2</t>
  </si>
  <si>
    <t xml:space="preserve">Головний спеціаліст </t>
  </si>
  <si>
    <t>3.3</t>
  </si>
  <si>
    <t>4. Відділ з питань сімейної та гендерної політики</t>
  </si>
  <si>
    <t>4.1</t>
  </si>
  <si>
    <t>4.2</t>
  </si>
  <si>
    <t>4.3</t>
  </si>
  <si>
    <t>4.4</t>
  </si>
  <si>
    <t>5. Відділ  з прийому заяв та документів</t>
  </si>
  <si>
    <t>5.1</t>
  </si>
  <si>
    <t>5.3</t>
  </si>
  <si>
    <t>5.4</t>
  </si>
  <si>
    <t>5.5</t>
  </si>
  <si>
    <t>Спеціаліст 1 категорії</t>
  </si>
  <si>
    <t>6. Відділ державних соціальних інспекторів</t>
  </si>
  <si>
    <t>6.1</t>
  </si>
  <si>
    <t>Головний державний соціальний інспектор</t>
  </si>
  <si>
    <t>6.2</t>
  </si>
  <si>
    <t>Державний соціальний інспектор</t>
  </si>
  <si>
    <t>7. Відділ опрацювання заяв та прийняття рішень</t>
  </si>
  <si>
    <t>7.1</t>
  </si>
  <si>
    <t>7.2</t>
  </si>
  <si>
    <t>Заступник начальника</t>
  </si>
  <si>
    <t>7.3</t>
  </si>
  <si>
    <t>7.4</t>
  </si>
  <si>
    <t>7.5</t>
  </si>
  <si>
    <t>8. Відділ бухобліку, звітності та виплат</t>
  </si>
  <si>
    <t>8.1</t>
  </si>
  <si>
    <t>Начальник відділу – головний бухгалтер УПтаСЗН</t>
  </si>
  <si>
    <t>8.2</t>
  </si>
  <si>
    <t>8.3</t>
  </si>
  <si>
    <t>8.4</t>
  </si>
  <si>
    <t>8.5</t>
  </si>
  <si>
    <t>8.6</t>
  </si>
  <si>
    <t>9. Відділ автоматизованої обробки інформації</t>
  </si>
  <si>
    <t>9.1</t>
  </si>
  <si>
    <t>9.2</t>
  </si>
  <si>
    <t>9.3</t>
  </si>
  <si>
    <t>9.4</t>
  </si>
  <si>
    <t>10. Відділ з питань соціального захисту внутрішньо переміщених осіб</t>
  </si>
  <si>
    <t>10.1</t>
  </si>
  <si>
    <t>10.2</t>
  </si>
  <si>
    <t>10.3</t>
  </si>
  <si>
    <t>10.4</t>
  </si>
  <si>
    <t>11. Персонал обслуговування управління</t>
  </si>
  <si>
    <t>11.1</t>
  </si>
  <si>
    <t>Секретар керівника</t>
  </si>
  <si>
    <t>11.2</t>
  </si>
  <si>
    <t>Діловод</t>
  </si>
  <si>
    <t>11.3</t>
  </si>
  <si>
    <t>Завгосп</t>
  </si>
  <si>
    <t>11.4</t>
  </si>
  <si>
    <t>Прибиральник службових приміщень</t>
  </si>
  <si>
    <t>11.5</t>
  </si>
  <si>
    <t>Сторож</t>
  </si>
  <si>
    <t>11.6</t>
  </si>
  <si>
    <t>Робітник з комплексного обслуговування й ремонту будинків</t>
  </si>
  <si>
    <t>11.7</t>
  </si>
  <si>
    <t>Двірник</t>
  </si>
  <si>
    <t>11.8</t>
  </si>
  <si>
    <t>Водій автотранспортних засобів 1 кл.</t>
  </si>
  <si>
    <t>Разом по УПтаСЗН</t>
  </si>
  <si>
    <t>Начальник УСЗН</t>
  </si>
  <si>
    <t>Н.В.Василенко</t>
  </si>
  <si>
    <t>Головний бухгалтер</t>
  </si>
  <si>
    <t xml:space="preserve">О.А.Яканіна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</si>
</sst>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3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 shrinkToFi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0" xfId="0" applyFill="1" applyAlignment="1">
      <alignment/>
    </xf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3" fontId="1" fillId="2" borderId="3" xfId="0" applyNumberFormat="1" applyFont="1" applyFill="1" applyBorder="1" applyAlignment="1">
      <alignment vertical="top" wrapText="1"/>
    </xf>
    <xf numFmtId="3" fontId="8" fillId="2" borderId="3" xfId="0" applyNumberFormat="1" applyFont="1" applyFill="1" applyBorder="1" applyAlignment="1">
      <alignment vertical="top" wrapText="1"/>
    </xf>
    <xf numFmtId="0" fontId="0" fillId="2" borderId="0" xfId="0" applyFill="1" applyAlignment="1">
      <alignment/>
    </xf>
    <xf numFmtId="49" fontId="3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vertical="top" wrapText="1"/>
    </xf>
    <xf numFmtId="3" fontId="0" fillId="0" borderId="0" xfId="0" applyNumberFormat="1" applyFill="1" applyAlignment="1">
      <alignment/>
    </xf>
    <xf numFmtId="49" fontId="1" fillId="0" borderId="3" xfId="0" applyNumberFormat="1" applyFont="1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3" fontId="8" fillId="0" borderId="3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9" fontId="1" fillId="2" borderId="3" xfId="0" applyNumberFormat="1" applyFont="1" applyFill="1" applyBorder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3" fontId="8" fillId="0" borderId="3" xfId="0" applyNumberFormat="1" applyFont="1" applyFill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3" fontId="1" fillId="0" borderId="5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9"/>
  <sheetViews>
    <sheetView tabSelected="1" workbookViewId="0" topLeftCell="A20">
      <selection activeCell="B20" sqref="B20"/>
    </sheetView>
  </sheetViews>
  <sheetFormatPr defaultColWidth="9.140625" defaultRowHeight="12.75"/>
  <cols>
    <col min="1" max="1" width="6.421875" style="0" customWidth="1"/>
    <col min="2" max="2" width="46.140625" style="0" customWidth="1"/>
    <col min="3" max="3" width="15.140625" style="0" customWidth="1"/>
    <col min="4" max="4" width="14.00390625" style="0" customWidth="1"/>
    <col min="5" max="5" width="17.140625" style="0" customWidth="1"/>
    <col min="6" max="6" width="9.140625" style="0" hidden="1" customWidth="1"/>
    <col min="7" max="7" width="16.00390625" style="0" hidden="1" customWidth="1"/>
    <col min="8" max="8" width="9.140625" style="0" hidden="1" customWidth="1"/>
  </cols>
  <sheetData>
    <row r="1" spans="3:5" ht="15.75" hidden="1">
      <c r="C1" s="1"/>
      <c r="D1" s="1"/>
      <c r="E1" s="1"/>
    </row>
    <row r="2" spans="3:5" ht="6.75" customHeight="1" hidden="1">
      <c r="C2" s="2"/>
      <c r="D2" s="2"/>
      <c r="E2" s="2"/>
    </row>
    <row r="3" spans="3:5" ht="6.75" customHeight="1" hidden="1">
      <c r="C3" s="3"/>
      <c r="D3" s="3"/>
      <c r="E3" s="3"/>
    </row>
    <row r="4" spans="3:5" ht="15" customHeight="1">
      <c r="C4" s="1" t="s">
        <v>0</v>
      </c>
      <c r="D4" s="1"/>
      <c r="E4" s="1"/>
    </row>
    <row r="5" spans="3:5" ht="30" customHeight="1">
      <c r="C5" s="4" t="s">
        <v>1</v>
      </c>
      <c r="D5" s="4"/>
      <c r="E5" s="4"/>
    </row>
    <row r="6" spans="3:5" ht="27.75" customHeight="1">
      <c r="C6" s="5" t="s">
        <v>2</v>
      </c>
      <c r="D6" s="5"/>
      <c r="E6" s="5"/>
    </row>
    <row r="7" spans="3:5" ht="33.75" customHeight="1">
      <c r="C7" s="6" t="s">
        <v>3</v>
      </c>
      <c r="D7" s="6"/>
      <c r="E7" s="6"/>
    </row>
    <row r="8" spans="3:7" ht="13.5" customHeight="1">
      <c r="C8" s="6"/>
      <c r="D8" s="6"/>
      <c r="E8" s="6"/>
      <c r="G8" s="7"/>
    </row>
    <row r="9" spans="3:7" ht="15.75">
      <c r="C9" s="8" t="s">
        <v>4</v>
      </c>
      <c r="D9" s="8"/>
      <c r="E9" s="1"/>
      <c r="G9" s="9"/>
    </row>
    <row r="10" spans="2:4" ht="15.75">
      <c r="B10" s="10" t="s">
        <v>5</v>
      </c>
      <c r="C10" s="10"/>
      <c r="D10" s="10"/>
    </row>
    <row r="11" spans="2:5" ht="53.25" customHeight="1">
      <c r="B11" s="11" t="s">
        <v>6</v>
      </c>
      <c r="C11" s="11"/>
      <c r="D11" s="11"/>
      <c r="E11" s="12"/>
    </row>
    <row r="12" spans="4:7" ht="12.75" customHeight="1">
      <c r="D12" s="13" t="s">
        <v>7</v>
      </c>
      <c r="G12" t="s">
        <v>8</v>
      </c>
    </row>
    <row r="13" spans="1:7" ht="32.25" customHeight="1">
      <c r="A13" s="14" t="s">
        <v>9</v>
      </c>
      <c r="B13" s="15" t="s">
        <v>10</v>
      </c>
      <c r="C13" s="15" t="s">
        <v>11</v>
      </c>
      <c r="D13" s="15" t="s">
        <v>12</v>
      </c>
      <c r="E13" s="15" t="s">
        <v>13</v>
      </c>
      <c r="G13" s="15" t="s">
        <v>12</v>
      </c>
    </row>
    <row r="14" spans="1:7" ht="6" customHeight="1">
      <c r="A14" s="16"/>
      <c r="B14" s="15"/>
      <c r="C14" s="15"/>
      <c r="D14" s="15"/>
      <c r="E14" s="15"/>
      <c r="G14" s="15"/>
    </row>
    <row r="15" spans="1:7" s="20" customFormat="1" ht="18.75" customHeight="1">
      <c r="A15" s="17"/>
      <c r="B15" s="18" t="s">
        <v>14</v>
      </c>
      <c r="C15" s="19"/>
      <c r="D15" s="19"/>
      <c r="E15" s="19"/>
      <c r="G15" s="19"/>
    </row>
    <row r="16" spans="1:8" ht="18" customHeight="1">
      <c r="A16" s="21" t="s">
        <v>15</v>
      </c>
      <c r="B16" s="22" t="s">
        <v>16</v>
      </c>
      <c r="C16" s="22">
        <v>1</v>
      </c>
      <c r="D16" s="23">
        <v>7700</v>
      </c>
      <c r="E16" s="23">
        <f>C16*D16</f>
        <v>7700</v>
      </c>
      <c r="F16" s="12">
        <f>D16-G16</f>
        <v>2200</v>
      </c>
      <c r="G16" s="23">
        <v>5500</v>
      </c>
      <c r="H16">
        <f>D16/G16</f>
        <v>1.4</v>
      </c>
    </row>
    <row r="17" spans="1:8" ht="18.75" customHeight="1">
      <c r="A17" s="21" t="s">
        <v>17</v>
      </c>
      <c r="B17" s="22" t="s">
        <v>18</v>
      </c>
      <c r="C17" s="22">
        <v>1</v>
      </c>
      <c r="D17" s="23">
        <v>7469</v>
      </c>
      <c r="E17" s="23">
        <f>C17*D17</f>
        <v>7469</v>
      </c>
      <c r="F17" s="12">
        <f aca="true" t="shared" si="0" ref="F17:F88">D17-G17</f>
        <v>2134</v>
      </c>
      <c r="G17" s="23">
        <v>5335</v>
      </c>
      <c r="H17">
        <f>D17/G17</f>
        <v>1.4</v>
      </c>
    </row>
    <row r="18" spans="1:7" ht="19.5" customHeight="1">
      <c r="A18" s="21" t="s">
        <v>19</v>
      </c>
      <c r="B18" s="22" t="s">
        <v>18</v>
      </c>
      <c r="C18" s="22">
        <v>1</v>
      </c>
      <c r="D18" s="23">
        <v>7469</v>
      </c>
      <c r="E18" s="23">
        <f>C18*D18</f>
        <v>7469</v>
      </c>
      <c r="F18" s="12"/>
      <c r="G18" s="23"/>
    </row>
    <row r="19" spans="1:7" ht="19.5" customHeight="1" hidden="1">
      <c r="A19" s="21"/>
      <c r="B19" s="22"/>
      <c r="C19" s="22"/>
      <c r="D19" s="23"/>
      <c r="E19" s="23"/>
      <c r="F19" s="12"/>
      <c r="G19" s="23"/>
    </row>
    <row r="20" spans="1:8" s="28" customFormat="1" ht="15.75">
      <c r="A20" s="24"/>
      <c r="B20" s="25" t="s">
        <v>20</v>
      </c>
      <c r="C20" s="25">
        <f>SUM(C16:C19)</f>
        <v>3</v>
      </c>
      <c r="D20" s="26"/>
      <c r="E20" s="27">
        <f>SUM(E16:E19)</f>
        <v>22638</v>
      </c>
      <c r="F20" s="12">
        <f t="shared" si="0"/>
        <v>0</v>
      </c>
      <c r="G20" s="26"/>
      <c r="H20"/>
    </row>
    <row r="21" spans="1:7" ht="15.75">
      <c r="A21" s="29"/>
      <c r="B21" s="22"/>
      <c r="C21" s="22"/>
      <c r="D21" s="23"/>
      <c r="E21" s="23"/>
      <c r="F21" s="12">
        <f t="shared" si="0"/>
        <v>0</v>
      </c>
      <c r="G21" s="23"/>
    </row>
    <row r="22" spans="1:8" ht="15.75">
      <c r="A22" s="21" t="s">
        <v>21</v>
      </c>
      <c r="B22" s="22" t="s">
        <v>22</v>
      </c>
      <c r="C22" s="22">
        <v>1</v>
      </c>
      <c r="D22" s="23">
        <v>5500</v>
      </c>
      <c r="E22" s="23">
        <f>C22*D22</f>
        <v>5500</v>
      </c>
      <c r="F22" s="12">
        <f t="shared" si="0"/>
        <v>1700</v>
      </c>
      <c r="G22" s="23">
        <v>3800</v>
      </c>
      <c r="H22">
        <f>D22/G22</f>
        <v>1.4473684210526316</v>
      </c>
    </row>
    <row r="23" spans="1:7" ht="15.75">
      <c r="A23" s="29"/>
      <c r="B23" s="22"/>
      <c r="C23" s="22"/>
      <c r="D23" s="23"/>
      <c r="E23" s="23"/>
      <c r="F23" s="12"/>
      <c r="G23" s="23"/>
    </row>
    <row r="24" spans="1:7" s="20" customFormat="1" ht="32.25" customHeight="1">
      <c r="A24" s="30"/>
      <c r="B24" s="18" t="s">
        <v>23</v>
      </c>
      <c r="C24" s="19"/>
      <c r="D24" s="31"/>
      <c r="E24" s="31"/>
      <c r="F24" s="32">
        <f t="shared" si="0"/>
        <v>0</v>
      </c>
      <c r="G24" s="31"/>
    </row>
    <row r="25" spans="1:8" ht="15.75">
      <c r="A25" s="21" t="s">
        <v>24</v>
      </c>
      <c r="B25" s="22" t="s">
        <v>25</v>
      </c>
      <c r="C25" s="22">
        <v>1</v>
      </c>
      <c r="D25" s="23">
        <v>7100</v>
      </c>
      <c r="E25" s="23">
        <f>C25*D25</f>
        <v>7100</v>
      </c>
      <c r="F25" s="12">
        <f t="shared" si="0"/>
        <v>2900</v>
      </c>
      <c r="G25" s="23">
        <v>4200</v>
      </c>
      <c r="H25">
        <f>D25/G25</f>
        <v>1.6904761904761905</v>
      </c>
    </row>
    <row r="26" spans="1:8" ht="15.75">
      <c r="A26" s="21" t="s">
        <v>26</v>
      </c>
      <c r="B26" s="22" t="s">
        <v>27</v>
      </c>
      <c r="C26" s="22">
        <v>1</v>
      </c>
      <c r="D26" s="23">
        <v>6887</v>
      </c>
      <c r="E26" s="23">
        <f>C26*D26</f>
        <v>6887</v>
      </c>
      <c r="F26" s="12">
        <f t="shared" si="0"/>
        <v>2813</v>
      </c>
      <c r="G26" s="23">
        <v>4074</v>
      </c>
      <c r="H26">
        <f>D26/G26</f>
        <v>1.6904761904761905</v>
      </c>
    </row>
    <row r="27" spans="1:8" s="20" customFormat="1" ht="15.75">
      <c r="A27" s="33" t="s">
        <v>28</v>
      </c>
      <c r="B27" s="19" t="s">
        <v>29</v>
      </c>
      <c r="C27" s="19">
        <v>8</v>
      </c>
      <c r="D27" s="31">
        <v>5500</v>
      </c>
      <c r="E27" s="31">
        <f>C27*D27</f>
        <v>44000</v>
      </c>
      <c r="F27" s="32">
        <f t="shared" si="0"/>
        <v>1700</v>
      </c>
      <c r="G27" s="31">
        <v>3800</v>
      </c>
      <c r="H27" s="20">
        <f>D27/G27</f>
        <v>1.4473684210526316</v>
      </c>
    </row>
    <row r="28" spans="1:8" ht="15.75">
      <c r="A28" s="21" t="s">
        <v>30</v>
      </c>
      <c r="B28" s="22" t="s">
        <v>31</v>
      </c>
      <c r="C28" s="19">
        <v>3</v>
      </c>
      <c r="D28" s="23">
        <v>5000</v>
      </c>
      <c r="E28" s="23">
        <f>C28*D28</f>
        <v>15000</v>
      </c>
      <c r="F28" s="12">
        <f t="shared" si="0"/>
        <v>1750</v>
      </c>
      <c r="G28" s="23">
        <v>3250</v>
      </c>
      <c r="H28">
        <f>D28/G28</f>
        <v>1.5384615384615385</v>
      </c>
    </row>
    <row r="29" spans="1:8" ht="15.75">
      <c r="A29" s="21" t="s">
        <v>32</v>
      </c>
      <c r="B29" s="22" t="s">
        <v>33</v>
      </c>
      <c r="C29" s="22">
        <v>3</v>
      </c>
      <c r="D29" s="23">
        <v>4850</v>
      </c>
      <c r="E29" s="23">
        <f>C29*D29</f>
        <v>14550</v>
      </c>
      <c r="F29" s="12">
        <f t="shared" si="0"/>
        <v>1700</v>
      </c>
      <c r="G29" s="23">
        <v>3150</v>
      </c>
      <c r="H29">
        <f>D29/G29</f>
        <v>1.5396825396825398</v>
      </c>
    </row>
    <row r="30" spans="1:8" s="28" customFormat="1" ht="15.75">
      <c r="A30" s="24"/>
      <c r="B30" s="25" t="s">
        <v>34</v>
      </c>
      <c r="C30" s="25">
        <f>SUM(C25:C29)</f>
        <v>16</v>
      </c>
      <c r="D30" s="27"/>
      <c r="E30" s="27">
        <f>SUM(E25:E29)</f>
        <v>87537</v>
      </c>
      <c r="F30" s="12">
        <f t="shared" si="0"/>
        <v>0</v>
      </c>
      <c r="G30" s="27"/>
      <c r="H30"/>
    </row>
    <row r="31" spans="1:7" ht="15.75">
      <c r="A31" s="29"/>
      <c r="B31" s="22"/>
      <c r="C31" s="22"/>
      <c r="D31" s="22"/>
      <c r="E31" s="22"/>
      <c r="F31" s="12">
        <f t="shared" si="0"/>
        <v>0</v>
      </c>
      <c r="G31" s="22"/>
    </row>
    <row r="32" spans="1:7" s="20" customFormat="1" ht="31.5">
      <c r="A32" s="30"/>
      <c r="B32" s="18" t="s">
        <v>35</v>
      </c>
      <c r="C32" s="19"/>
      <c r="D32" s="19"/>
      <c r="E32" s="19"/>
      <c r="F32" s="32">
        <f t="shared" si="0"/>
        <v>0</v>
      </c>
      <c r="G32" s="19"/>
    </row>
    <row r="33" spans="1:8" ht="15.75">
      <c r="A33" s="21" t="s">
        <v>36</v>
      </c>
      <c r="B33" s="22" t="s">
        <v>37</v>
      </c>
      <c r="C33" s="22">
        <v>1</v>
      </c>
      <c r="D33" s="23">
        <v>7100</v>
      </c>
      <c r="E33" s="23">
        <f>C33*D33</f>
        <v>7100</v>
      </c>
      <c r="F33" s="12">
        <f t="shared" si="0"/>
        <v>2900</v>
      </c>
      <c r="G33" s="23">
        <v>4200</v>
      </c>
      <c r="H33">
        <f>D33/G33</f>
        <v>1.6904761904761905</v>
      </c>
    </row>
    <row r="34" spans="1:8" ht="15.75">
      <c r="A34" s="21" t="s">
        <v>38</v>
      </c>
      <c r="B34" s="22" t="s">
        <v>39</v>
      </c>
      <c r="C34" s="19">
        <v>4</v>
      </c>
      <c r="D34" s="23">
        <v>5500</v>
      </c>
      <c r="E34" s="23">
        <f>C34*D34</f>
        <v>22000</v>
      </c>
      <c r="F34" s="12">
        <f t="shared" si="0"/>
        <v>1700</v>
      </c>
      <c r="G34" s="23">
        <v>3800</v>
      </c>
      <c r="H34">
        <f>D34/G34</f>
        <v>1.4473684210526316</v>
      </c>
    </row>
    <row r="35" spans="1:8" ht="15.75">
      <c r="A35" s="21" t="s">
        <v>40</v>
      </c>
      <c r="B35" s="22" t="s">
        <v>31</v>
      </c>
      <c r="C35" s="22">
        <v>2</v>
      </c>
      <c r="D35" s="23">
        <v>5000</v>
      </c>
      <c r="E35" s="23">
        <f>C35*D35</f>
        <v>10000</v>
      </c>
      <c r="F35" s="12">
        <f t="shared" si="0"/>
        <v>1200</v>
      </c>
      <c r="G35" s="23">
        <v>3800</v>
      </c>
      <c r="H35">
        <f>D35/G35</f>
        <v>1.3157894736842106</v>
      </c>
    </row>
    <row r="36" spans="1:7" ht="15.75" hidden="1">
      <c r="A36" s="21"/>
      <c r="B36" s="22"/>
      <c r="C36" s="22"/>
      <c r="D36" s="23"/>
      <c r="E36" s="23"/>
      <c r="F36" s="12"/>
      <c r="G36" s="23"/>
    </row>
    <row r="37" spans="1:7" ht="15.75" hidden="1">
      <c r="A37" s="21"/>
      <c r="B37" s="22"/>
      <c r="C37" s="22"/>
      <c r="D37" s="23"/>
      <c r="E37" s="23"/>
      <c r="F37" s="12">
        <f t="shared" si="0"/>
        <v>0</v>
      </c>
      <c r="G37" s="23"/>
    </row>
    <row r="38" spans="1:8" s="28" customFormat="1" ht="15.75">
      <c r="A38" s="24"/>
      <c r="B38" s="25" t="s">
        <v>20</v>
      </c>
      <c r="C38" s="25">
        <f>SUM(C33:C37)</f>
        <v>7</v>
      </c>
      <c r="D38" s="25"/>
      <c r="E38" s="27">
        <f>SUM(E33:E37)</f>
        <v>39100</v>
      </c>
      <c r="F38" s="12">
        <f t="shared" si="0"/>
        <v>0</v>
      </c>
      <c r="G38" s="25"/>
      <c r="H38"/>
    </row>
    <row r="39" spans="1:7" ht="15.75" hidden="1">
      <c r="A39" s="29"/>
      <c r="B39" s="34"/>
      <c r="C39" s="34"/>
      <c r="D39" s="34"/>
      <c r="E39" s="35"/>
      <c r="F39" s="12">
        <f t="shared" si="0"/>
        <v>0</v>
      </c>
      <c r="G39" s="34"/>
    </row>
    <row r="40" spans="1:7" s="20" customFormat="1" ht="31.5">
      <c r="A40" s="30"/>
      <c r="B40" s="18" t="s">
        <v>41</v>
      </c>
      <c r="C40" s="19"/>
      <c r="D40" s="19"/>
      <c r="E40" s="19"/>
      <c r="F40" s="32">
        <f t="shared" si="0"/>
        <v>0</v>
      </c>
      <c r="G40" s="19"/>
    </row>
    <row r="41" spans="1:8" ht="15.75">
      <c r="A41" s="21" t="s">
        <v>42</v>
      </c>
      <c r="B41" s="22" t="s">
        <v>37</v>
      </c>
      <c r="C41" s="22">
        <v>1</v>
      </c>
      <c r="D41" s="23">
        <v>7100</v>
      </c>
      <c r="E41" s="23">
        <f>C41*D41</f>
        <v>7100</v>
      </c>
      <c r="F41" s="12">
        <f t="shared" si="0"/>
        <v>2900</v>
      </c>
      <c r="G41" s="23">
        <v>4200</v>
      </c>
      <c r="H41">
        <f>D41/G41</f>
        <v>1.6904761904761905</v>
      </c>
    </row>
    <row r="42" spans="1:7" ht="15.75">
      <c r="A42" s="21" t="s">
        <v>43</v>
      </c>
      <c r="B42" s="22" t="s">
        <v>27</v>
      </c>
      <c r="C42" s="22">
        <v>1</v>
      </c>
      <c r="D42" s="23">
        <v>6887</v>
      </c>
      <c r="E42" s="23">
        <f>C42*D42</f>
        <v>6887</v>
      </c>
      <c r="F42" s="12"/>
      <c r="G42" s="23"/>
    </row>
    <row r="43" spans="1:8" ht="15.75">
      <c r="A43" s="21" t="s">
        <v>44</v>
      </c>
      <c r="B43" s="22" t="s">
        <v>29</v>
      </c>
      <c r="C43" s="22">
        <v>1</v>
      </c>
      <c r="D43" s="23">
        <v>5500</v>
      </c>
      <c r="E43" s="23">
        <f>C43*D43</f>
        <v>5500</v>
      </c>
      <c r="F43" s="12">
        <f t="shared" si="0"/>
        <v>1700</v>
      </c>
      <c r="G43" s="23">
        <v>3800</v>
      </c>
      <c r="H43">
        <f>D43/G43</f>
        <v>1.4473684210526316</v>
      </c>
    </row>
    <row r="44" spans="1:8" ht="15.75">
      <c r="A44" s="21" t="s">
        <v>45</v>
      </c>
      <c r="B44" s="22" t="s">
        <v>31</v>
      </c>
      <c r="C44" s="19">
        <v>1</v>
      </c>
      <c r="D44" s="23">
        <v>5000</v>
      </c>
      <c r="E44" s="23">
        <f>C44*D44</f>
        <v>5000</v>
      </c>
      <c r="F44" s="12">
        <f t="shared" si="0"/>
        <v>1850</v>
      </c>
      <c r="G44" s="23">
        <v>3150</v>
      </c>
      <c r="H44">
        <f>D44/G44</f>
        <v>1.5873015873015872</v>
      </c>
    </row>
    <row r="45" spans="1:8" s="28" customFormat="1" ht="15.75">
      <c r="A45" s="24"/>
      <c r="B45" s="25" t="s">
        <v>20</v>
      </c>
      <c r="C45" s="25">
        <f>SUM(C41:C44)</f>
        <v>4</v>
      </c>
      <c r="D45" s="25"/>
      <c r="E45" s="27">
        <f>SUM(E41:E44)</f>
        <v>24487</v>
      </c>
      <c r="F45" s="12">
        <f t="shared" si="0"/>
        <v>0</v>
      </c>
      <c r="G45" s="25"/>
      <c r="H45"/>
    </row>
    <row r="46" spans="1:7" ht="15.75" hidden="1">
      <c r="A46" s="29"/>
      <c r="B46" s="22"/>
      <c r="C46" s="22"/>
      <c r="D46" s="22"/>
      <c r="E46" s="22"/>
      <c r="F46" s="12">
        <f t="shared" si="0"/>
        <v>0</v>
      </c>
      <c r="G46" s="22"/>
    </row>
    <row r="47" spans="1:7" s="20" customFormat="1" ht="15.75">
      <c r="A47" s="30"/>
      <c r="B47" s="18" t="s">
        <v>46</v>
      </c>
      <c r="C47" s="19"/>
      <c r="D47" s="19"/>
      <c r="E47" s="19"/>
      <c r="F47" s="32">
        <f t="shared" si="0"/>
        <v>0</v>
      </c>
      <c r="G47" s="19"/>
    </row>
    <row r="48" spans="1:8" ht="15.75">
      <c r="A48" s="21" t="s">
        <v>47</v>
      </c>
      <c r="B48" s="22" t="s">
        <v>37</v>
      </c>
      <c r="C48" s="22">
        <v>1</v>
      </c>
      <c r="D48" s="23">
        <v>7100</v>
      </c>
      <c r="E48" s="23">
        <f>C48*D48</f>
        <v>7100</v>
      </c>
      <c r="F48" s="12">
        <f t="shared" si="0"/>
        <v>2900</v>
      </c>
      <c r="G48" s="23">
        <v>4200</v>
      </c>
      <c r="H48">
        <f>D48/G48</f>
        <v>1.6904761904761905</v>
      </c>
    </row>
    <row r="49" spans="1:8" ht="15.75">
      <c r="A49" s="21" t="s">
        <v>48</v>
      </c>
      <c r="B49" s="22" t="s">
        <v>29</v>
      </c>
      <c r="C49" s="22">
        <v>4</v>
      </c>
      <c r="D49" s="23">
        <v>5500</v>
      </c>
      <c r="E49" s="23">
        <f>C49*D49</f>
        <v>22000</v>
      </c>
      <c r="F49" s="12">
        <f t="shared" si="0"/>
        <v>1700</v>
      </c>
      <c r="G49" s="23">
        <v>3800</v>
      </c>
      <c r="H49">
        <f>D49/G49</f>
        <v>1.4473684210526316</v>
      </c>
    </row>
    <row r="50" spans="1:8" ht="15.75">
      <c r="A50" s="21" t="s">
        <v>49</v>
      </c>
      <c r="B50" s="22" t="s">
        <v>31</v>
      </c>
      <c r="C50" s="19">
        <v>8</v>
      </c>
      <c r="D50" s="23">
        <v>5000</v>
      </c>
      <c r="E50" s="23">
        <f>C50*D50</f>
        <v>40000</v>
      </c>
      <c r="F50" s="12">
        <f t="shared" si="0"/>
        <v>1750</v>
      </c>
      <c r="G50" s="23">
        <v>3250</v>
      </c>
      <c r="H50">
        <f>D50/G50</f>
        <v>1.5384615384615385</v>
      </c>
    </row>
    <row r="51" spans="1:8" ht="15.75">
      <c r="A51" s="21" t="s">
        <v>50</v>
      </c>
      <c r="B51" s="22" t="s">
        <v>51</v>
      </c>
      <c r="C51" s="19">
        <v>6</v>
      </c>
      <c r="D51" s="23">
        <v>4850</v>
      </c>
      <c r="E51" s="23">
        <f>C51*D51</f>
        <v>29100</v>
      </c>
      <c r="F51" s="12">
        <f t="shared" si="0"/>
        <v>1700</v>
      </c>
      <c r="G51" s="23">
        <v>3150</v>
      </c>
      <c r="H51">
        <f>D51/G51</f>
        <v>1.5396825396825398</v>
      </c>
    </row>
    <row r="52" spans="1:8" s="28" customFormat="1" ht="15.75">
      <c r="A52" s="24"/>
      <c r="B52" s="25" t="s">
        <v>20</v>
      </c>
      <c r="C52" s="25">
        <f>SUM(C48:C51)</f>
        <v>19</v>
      </c>
      <c r="D52" s="25"/>
      <c r="E52" s="27">
        <f>SUM(E48:E51)</f>
        <v>98200</v>
      </c>
      <c r="F52" s="12">
        <f t="shared" si="0"/>
        <v>0</v>
      </c>
      <c r="G52" s="25"/>
      <c r="H52"/>
    </row>
    <row r="53" spans="1:7" ht="15.75" hidden="1">
      <c r="A53" s="29"/>
      <c r="B53" s="22"/>
      <c r="C53" s="22"/>
      <c r="D53" s="22"/>
      <c r="E53" s="22"/>
      <c r="F53" s="12">
        <f t="shared" si="0"/>
        <v>0</v>
      </c>
      <c r="G53" s="22"/>
    </row>
    <row r="54" spans="1:7" s="20" customFormat="1" ht="17.25" customHeight="1">
      <c r="A54" s="30"/>
      <c r="B54" s="18" t="s">
        <v>52</v>
      </c>
      <c r="C54" s="19"/>
      <c r="D54" s="19"/>
      <c r="E54" s="19"/>
      <c r="F54" s="32">
        <f t="shared" si="0"/>
        <v>0</v>
      </c>
      <c r="G54" s="19"/>
    </row>
    <row r="55" spans="1:8" ht="16.5" customHeight="1">
      <c r="A55" s="21" t="s">
        <v>53</v>
      </c>
      <c r="B55" s="22" t="s">
        <v>54</v>
      </c>
      <c r="C55" s="22">
        <v>1</v>
      </c>
      <c r="D55" s="23">
        <v>5500</v>
      </c>
      <c r="E55" s="23">
        <f>C55*D55</f>
        <v>5500</v>
      </c>
      <c r="F55" s="12">
        <f t="shared" si="0"/>
        <v>1700</v>
      </c>
      <c r="G55" s="23">
        <v>3800</v>
      </c>
      <c r="H55">
        <f>D55/G55</f>
        <v>1.4473684210526316</v>
      </c>
    </row>
    <row r="56" spans="1:8" ht="15.75">
      <c r="A56" s="21" t="s">
        <v>55</v>
      </c>
      <c r="B56" s="22" t="s">
        <v>56</v>
      </c>
      <c r="C56" s="19">
        <v>7</v>
      </c>
      <c r="D56" s="23">
        <v>5000</v>
      </c>
      <c r="E56" s="23">
        <f>C56*D56</f>
        <v>35000</v>
      </c>
      <c r="F56" s="12">
        <f t="shared" si="0"/>
        <v>1750</v>
      </c>
      <c r="G56" s="23">
        <v>3250</v>
      </c>
      <c r="H56">
        <f>D56/G56</f>
        <v>1.5384615384615385</v>
      </c>
    </row>
    <row r="57" spans="1:8" s="28" customFormat="1" ht="15.75">
      <c r="A57" s="24"/>
      <c r="B57" s="25" t="s">
        <v>20</v>
      </c>
      <c r="C57" s="25">
        <f>SUM(C55:C56)</f>
        <v>8</v>
      </c>
      <c r="D57" s="25"/>
      <c r="E57" s="27">
        <f>SUM(E55:E56)</f>
        <v>40500</v>
      </c>
      <c r="F57" s="12">
        <f t="shared" si="0"/>
        <v>0</v>
      </c>
      <c r="G57" s="25"/>
      <c r="H57"/>
    </row>
    <row r="58" spans="1:7" ht="15.75" hidden="1">
      <c r="A58" s="36"/>
      <c r="B58" s="37"/>
      <c r="C58" s="37"/>
      <c r="D58" s="37"/>
      <c r="E58" s="37"/>
      <c r="F58" s="12">
        <f t="shared" si="0"/>
        <v>0</v>
      </c>
      <c r="G58" s="22"/>
    </row>
    <row r="59" spans="1:7" ht="15.75">
      <c r="A59" s="38"/>
      <c r="B59" s="39"/>
      <c r="C59" s="39"/>
      <c r="D59" s="39"/>
      <c r="E59" s="39"/>
      <c r="F59" s="12"/>
      <c r="G59" s="22"/>
    </row>
    <row r="60" spans="1:7" ht="15.75">
      <c r="A60" s="38"/>
      <c r="B60" s="39"/>
      <c r="C60" s="39"/>
      <c r="D60" s="39"/>
      <c r="E60" s="39"/>
      <c r="F60" s="12"/>
      <c r="G60" s="22"/>
    </row>
    <row r="61" spans="1:7" s="20" customFormat="1" ht="31.5">
      <c r="A61" s="30"/>
      <c r="B61" s="18" t="s">
        <v>57</v>
      </c>
      <c r="C61" s="19"/>
      <c r="D61" s="19"/>
      <c r="E61" s="19"/>
      <c r="F61" s="32">
        <f t="shared" si="0"/>
        <v>0</v>
      </c>
      <c r="G61" s="19"/>
    </row>
    <row r="62" spans="1:8" ht="15.75">
      <c r="A62" s="21" t="s">
        <v>58</v>
      </c>
      <c r="B62" s="22" t="s">
        <v>37</v>
      </c>
      <c r="C62" s="22">
        <v>1</v>
      </c>
      <c r="D62" s="23">
        <v>7100</v>
      </c>
      <c r="E62" s="23">
        <f>C62*D62</f>
        <v>7100</v>
      </c>
      <c r="F62" s="12">
        <f t="shared" si="0"/>
        <v>2900</v>
      </c>
      <c r="G62" s="23">
        <v>4200</v>
      </c>
      <c r="H62">
        <f>D62/G62</f>
        <v>1.6904761904761905</v>
      </c>
    </row>
    <row r="63" spans="1:8" ht="15.75">
      <c r="A63" s="21" t="s">
        <v>59</v>
      </c>
      <c r="B63" s="22" t="s">
        <v>60</v>
      </c>
      <c r="C63" s="22">
        <v>1</v>
      </c>
      <c r="D63" s="23">
        <v>6887</v>
      </c>
      <c r="E63" s="23">
        <f>C63*D63</f>
        <v>6887</v>
      </c>
      <c r="F63" s="12">
        <f t="shared" si="0"/>
        <v>2813</v>
      </c>
      <c r="G63" s="23">
        <v>4074</v>
      </c>
      <c r="H63">
        <f>D63/G63</f>
        <v>1.6904761904761905</v>
      </c>
    </row>
    <row r="64" spans="1:8" ht="15.75">
      <c r="A64" s="21" t="s">
        <v>61</v>
      </c>
      <c r="B64" s="22" t="s">
        <v>29</v>
      </c>
      <c r="C64" s="22">
        <v>13</v>
      </c>
      <c r="D64" s="23">
        <v>5500</v>
      </c>
      <c r="E64" s="23">
        <f>C64*D64</f>
        <v>71500</v>
      </c>
      <c r="F64" s="12">
        <f t="shared" si="0"/>
        <v>1700</v>
      </c>
      <c r="G64" s="23">
        <v>3800</v>
      </c>
      <c r="H64">
        <f>D64/G64</f>
        <v>1.4473684210526316</v>
      </c>
    </row>
    <row r="65" spans="1:8" ht="15.75">
      <c r="A65" s="21" t="s">
        <v>62</v>
      </c>
      <c r="B65" s="22" t="s">
        <v>31</v>
      </c>
      <c r="C65" s="22">
        <f>4+4</f>
        <v>8</v>
      </c>
      <c r="D65" s="23">
        <v>5000</v>
      </c>
      <c r="E65" s="23">
        <f>C65*D65</f>
        <v>40000</v>
      </c>
      <c r="F65" s="12">
        <f t="shared" si="0"/>
        <v>1750</v>
      </c>
      <c r="G65" s="23">
        <v>3250</v>
      </c>
      <c r="H65">
        <f>D65/G65</f>
        <v>1.5384615384615385</v>
      </c>
    </row>
    <row r="66" spans="1:8" ht="15.75">
      <c r="A66" s="21" t="s">
        <v>63</v>
      </c>
      <c r="B66" s="22" t="s">
        <v>51</v>
      </c>
      <c r="C66" s="19">
        <f>6+1-4</f>
        <v>3</v>
      </c>
      <c r="D66" s="23">
        <v>4850</v>
      </c>
      <c r="E66" s="23">
        <f>C66*D66</f>
        <v>14550</v>
      </c>
      <c r="F66" s="12">
        <f t="shared" si="0"/>
        <v>1700</v>
      </c>
      <c r="G66" s="23">
        <v>3150</v>
      </c>
      <c r="H66">
        <f>D66/G66</f>
        <v>1.5396825396825398</v>
      </c>
    </row>
    <row r="67" spans="1:8" s="28" customFormat="1" ht="15.75">
      <c r="A67" s="24"/>
      <c r="B67" s="25" t="s">
        <v>20</v>
      </c>
      <c r="C67" s="25">
        <f>SUM(C62:C66)</f>
        <v>26</v>
      </c>
      <c r="D67" s="25"/>
      <c r="E67" s="27">
        <f>SUM(E62:E66)</f>
        <v>140037</v>
      </c>
      <c r="F67" s="12">
        <f t="shared" si="0"/>
        <v>0</v>
      </c>
      <c r="G67" s="25"/>
      <c r="H67"/>
    </row>
    <row r="68" spans="1:7" ht="15.75" hidden="1">
      <c r="A68" s="29"/>
      <c r="B68" s="22"/>
      <c r="C68" s="22"/>
      <c r="D68" s="22"/>
      <c r="E68" s="22"/>
      <c r="F68" s="12">
        <f t="shared" si="0"/>
        <v>0</v>
      </c>
      <c r="G68" s="22"/>
    </row>
    <row r="69" spans="1:7" s="20" customFormat="1" ht="15.75">
      <c r="A69" s="30"/>
      <c r="B69" s="18" t="s">
        <v>64</v>
      </c>
      <c r="C69" s="19"/>
      <c r="D69" s="19"/>
      <c r="E69" s="19"/>
      <c r="F69" s="32">
        <f t="shared" si="0"/>
        <v>0</v>
      </c>
      <c r="G69" s="19"/>
    </row>
    <row r="70" spans="1:8" ht="18.75" customHeight="1">
      <c r="A70" s="21" t="s">
        <v>65</v>
      </c>
      <c r="B70" s="22" t="s">
        <v>66</v>
      </c>
      <c r="C70" s="22">
        <v>1</v>
      </c>
      <c r="D70" s="23">
        <v>7100</v>
      </c>
      <c r="E70" s="23">
        <f>D70*C70</f>
        <v>7100</v>
      </c>
      <c r="F70" s="12">
        <f t="shared" si="0"/>
        <v>1765</v>
      </c>
      <c r="G70" s="22">
        <v>5335</v>
      </c>
      <c r="H70">
        <f aca="true" t="shared" si="1" ref="H70:H75">D70/G70</f>
        <v>1.330834114339269</v>
      </c>
    </row>
    <row r="71" spans="1:8" ht="15.75">
      <c r="A71" s="21" t="s">
        <v>67</v>
      </c>
      <c r="B71" s="22" t="s">
        <v>27</v>
      </c>
      <c r="C71" s="22">
        <v>1</v>
      </c>
      <c r="D71" s="23">
        <v>6887</v>
      </c>
      <c r="E71" s="23">
        <f>C71*D71</f>
        <v>6887</v>
      </c>
      <c r="F71" s="12">
        <f t="shared" si="0"/>
        <v>2813</v>
      </c>
      <c r="G71" s="23">
        <v>4074</v>
      </c>
      <c r="H71">
        <f t="shared" si="1"/>
        <v>1.6904761904761905</v>
      </c>
    </row>
    <row r="72" spans="1:8" ht="15.75">
      <c r="A72" s="21" t="s">
        <v>68</v>
      </c>
      <c r="B72" s="22" t="s">
        <v>29</v>
      </c>
      <c r="C72" s="22">
        <v>9</v>
      </c>
      <c r="D72" s="23">
        <v>5500</v>
      </c>
      <c r="E72" s="23">
        <f>C72*D72</f>
        <v>49500</v>
      </c>
      <c r="F72" s="12">
        <f t="shared" si="0"/>
        <v>1700</v>
      </c>
      <c r="G72" s="23">
        <v>3800</v>
      </c>
      <c r="H72">
        <f t="shared" si="1"/>
        <v>1.4473684210526316</v>
      </c>
    </row>
    <row r="73" spans="1:8" ht="15.75">
      <c r="A73" s="21" t="s">
        <v>69</v>
      </c>
      <c r="B73" s="22" t="s">
        <v>31</v>
      </c>
      <c r="C73" s="19">
        <f>5+1</f>
        <v>6</v>
      </c>
      <c r="D73" s="23">
        <v>5000</v>
      </c>
      <c r="E73" s="23">
        <f>C73*D73</f>
        <v>30000</v>
      </c>
      <c r="F73" s="12">
        <f t="shared" si="0"/>
        <v>1750</v>
      </c>
      <c r="G73" s="23">
        <v>3250</v>
      </c>
      <c r="H73">
        <f t="shared" si="1"/>
        <v>1.5384615384615385</v>
      </c>
    </row>
    <row r="74" spans="1:8" ht="15.75">
      <c r="A74" s="21" t="s">
        <v>70</v>
      </c>
      <c r="B74" s="22" t="s">
        <v>51</v>
      </c>
      <c r="C74" s="22">
        <v>1</v>
      </c>
      <c r="D74" s="23">
        <v>4850</v>
      </c>
      <c r="E74" s="23">
        <f>C74*D74</f>
        <v>4850</v>
      </c>
      <c r="F74" s="12">
        <f t="shared" si="0"/>
        <v>1700</v>
      </c>
      <c r="G74" s="23">
        <v>3150</v>
      </c>
      <c r="H74">
        <f t="shared" si="1"/>
        <v>1.5396825396825398</v>
      </c>
    </row>
    <row r="75" spans="1:8" ht="15.75" hidden="1">
      <c r="A75" s="21" t="s">
        <v>71</v>
      </c>
      <c r="B75" s="22"/>
      <c r="C75" s="22"/>
      <c r="D75" s="23"/>
      <c r="E75" s="23">
        <f>C75*D75</f>
        <v>0</v>
      </c>
      <c r="F75" s="12">
        <f t="shared" si="0"/>
        <v>-2089</v>
      </c>
      <c r="G75" s="23">
        <v>2089</v>
      </c>
      <c r="H75">
        <f t="shared" si="1"/>
        <v>0</v>
      </c>
    </row>
    <row r="76" spans="1:8" s="28" customFormat="1" ht="15.75">
      <c r="A76" s="40"/>
      <c r="B76" s="25" t="s">
        <v>20</v>
      </c>
      <c r="C76" s="25">
        <f>SUM(C70:C75)</f>
        <v>18</v>
      </c>
      <c r="D76" s="25"/>
      <c r="E76" s="27">
        <f>SUM(E70:E75)</f>
        <v>98337</v>
      </c>
      <c r="F76" s="12">
        <f t="shared" si="0"/>
        <v>0</v>
      </c>
      <c r="G76" s="25"/>
      <c r="H76"/>
    </row>
    <row r="77" spans="1:7" ht="12.75" hidden="1">
      <c r="A77" s="41"/>
      <c r="B77" s="42"/>
      <c r="C77" s="42"/>
      <c r="D77" s="42"/>
      <c r="E77" s="42"/>
      <c r="F77" s="12">
        <f t="shared" si="0"/>
        <v>0</v>
      </c>
      <c r="G77" s="42"/>
    </row>
    <row r="78" spans="1:7" ht="12.75" hidden="1">
      <c r="A78" s="41"/>
      <c r="B78" s="42"/>
      <c r="C78" s="42"/>
      <c r="D78" s="42"/>
      <c r="E78" s="42"/>
      <c r="F78" s="12">
        <f t="shared" si="0"/>
        <v>0</v>
      </c>
      <c r="G78" s="42"/>
    </row>
    <row r="79" spans="1:7" s="20" customFormat="1" ht="22.5" customHeight="1">
      <c r="A79" s="43"/>
      <c r="B79" s="44" t="s">
        <v>72</v>
      </c>
      <c r="C79" s="45"/>
      <c r="D79" s="45"/>
      <c r="E79" s="45"/>
      <c r="F79" s="32">
        <f t="shared" si="0"/>
        <v>0</v>
      </c>
      <c r="G79" s="45"/>
    </row>
    <row r="80" spans="1:7" s="20" customFormat="1" ht="12" customHeight="1" hidden="1">
      <c r="A80" s="43"/>
      <c r="B80" s="44"/>
      <c r="C80" s="45"/>
      <c r="D80" s="45"/>
      <c r="E80" s="45"/>
      <c r="F80" s="32">
        <f t="shared" si="0"/>
        <v>0</v>
      </c>
      <c r="G80" s="45"/>
    </row>
    <row r="81" spans="1:7" s="20" customFormat="1" ht="4.5" customHeight="1" hidden="1">
      <c r="A81" s="43"/>
      <c r="B81" s="44"/>
      <c r="C81" s="45"/>
      <c r="D81" s="45"/>
      <c r="E81" s="45"/>
      <c r="F81" s="32">
        <f t="shared" si="0"/>
        <v>0</v>
      </c>
      <c r="G81" s="45"/>
    </row>
    <row r="82" spans="1:8" ht="15.75">
      <c r="A82" s="21" t="s">
        <v>73</v>
      </c>
      <c r="B82" s="22" t="s">
        <v>37</v>
      </c>
      <c r="C82" s="22">
        <v>1</v>
      </c>
      <c r="D82" s="23">
        <v>7100</v>
      </c>
      <c r="E82" s="23">
        <f>C82*D82</f>
        <v>7100</v>
      </c>
      <c r="F82" s="12">
        <f t="shared" si="0"/>
        <v>2900</v>
      </c>
      <c r="G82" s="23">
        <v>4200</v>
      </c>
      <c r="H82">
        <f>D82/G82</f>
        <v>1.6904761904761905</v>
      </c>
    </row>
    <row r="83" spans="1:8" ht="15.75">
      <c r="A83" s="21" t="s">
        <v>74</v>
      </c>
      <c r="B83" s="22" t="s">
        <v>29</v>
      </c>
      <c r="C83" s="22">
        <v>3</v>
      </c>
      <c r="D83" s="23">
        <v>5500</v>
      </c>
      <c r="E83" s="23">
        <f>C83*D83</f>
        <v>16500</v>
      </c>
      <c r="F83" s="12">
        <f t="shared" si="0"/>
        <v>1700</v>
      </c>
      <c r="G83" s="23">
        <v>3800</v>
      </c>
      <c r="H83">
        <f>D83/G83</f>
        <v>1.4473684210526316</v>
      </c>
    </row>
    <row r="84" spans="1:8" ht="15.75">
      <c r="A84" s="21" t="s">
        <v>75</v>
      </c>
      <c r="B84" s="22" t="s">
        <v>31</v>
      </c>
      <c r="C84" s="19">
        <v>2</v>
      </c>
      <c r="D84" s="23">
        <v>5000</v>
      </c>
      <c r="E84" s="23">
        <f>C84*D84</f>
        <v>10000</v>
      </c>
      <c r="F84" s="12">
        <f t="shared" si="0"/>
        <v>1850</v>
      </c>
      <c r="G84" s="23">
        <v>3150</v>
      </c>
      <c r="H84">
        <f>D84/G84</f>
        <v>1.5873015873015872</v>
      </c>
    </row>
    <row r="85" spans="1:7" ht="15.75">
      <c r="A85" s="21" t="s">
        <v>76</v>
      </c>
      <c r="B85" s="22" t="s">
        <v>51</v>
      </c>
      <c r="C85" s="22">
        <v>2</v>
      </c>
      <c r="D85" s="23">
        <v>4850</v>
      </c>
      <c r="E85" s="23">
        <f>C85*D85</f>
        <v>9700</v>
      </c>
      <c r="F85" s="12"/>
      <c r="G85" s="23"/>
    </row>
    <row r="86" spans="1:8" s="28" customFormat="1" ht="15.75">
      <c r="A86" s="40"/>
      <c r="B86" s="25" t="s">
        <v>20</v>
      </c>
      <c r="C86" s="25">
        <f>SUM(C82:C85)</f>
        <v>8</v>
      </c>
      <c r="D86" s="25"/>
      <c r="E86" s="27">
        <f>SUM(E82:E85)</f>
        <v>43300</v>
      </c>
      <c r="F86" s="12">
        <f t="shared" si="0"/>
        <v>0</v>
      </c>
      <c r="G86" s="25"/>
      <c r="H86"/>
    </row>
    <row r="87" spans="1:7" ht="15.75" hidden="1">
      <c r="A87" s="21"/>
      <c r="B87" s="34"/>
      <c r="C87" s="34"/>
      <c r="D87" s="34"/>
      <c r="E87" s="35"/>
      <c r="F87" s="12">
        <f t="shared" si="0"/>
        <v>0</v>
      </c>
      <c r="G87" s="34"/>
    </row>
    <row r="88" spans="1:7" s="20" customFormat="1" ht="32.25" customHeight="1">
      <c r="A88" s="33"/>
      <c r="B88" s="18" t="s">
        <v>77</v>
      </c>
      <c r="C88" s="46"/>
      <c r="D88" s="46"/>
      <c r="E88" s="47"/>
      <c r="F88" s="32">
        <f t="shared" si="0"/>
        <v>0</v>
      </c>
      <c r="G88" s="46"/>
    </row>
    <row r="89" spans="1:8" ht="15.75">
      <c r="A89" s="21" t="s">
        <v>78</v>
      </c>
      <c r="B89" s="22" t="s">
        <v>37</v>
      </c>
      <c r="C89" s="22">
        <v>1</v>
      </c>
      <c r="D89" s="23">
        <v>7100</v>
      </c>
      <c r="E89" s="23">
        <f>D89*C89</f>
        <v>7100</v>
      </c>
      <c r="F89" s="12">
        <f aca="true" t="shared" si="2" ref="F89:F104">D89-G89</f>
        <v>1765</v>
      </c>
      <c r="G89" s="22">
        <v>5335</v>
      </c>
      <c r="H89">
        <f aca="true" t="shared" si="3" ref="H89:H103">D89/G89</f>
        <v>1.330834114339269</v>
      </c>
    </row>
    <row r="90" spans="1:8" ht="15.75">
      <c r="A90" s="21" t="s">
        <v>79</v>
      </c>
      <c r="B90" s="22" t="s">
        <v>29</v>
      </c>
      <c r="C90" s="22">
        <v>4</v>
      </c>
      <c r="D90" s="23">
        <v>5500</v>
      </c>
      <c r="E90" s="23">
        <f>C90*D90</f>
        <v>22000</v>
      </c>
      <c r="F90" s="12">
        <f t="shared" si="2"/>
        <v>1700</v>
      </c>
      <c r="G90" s="23">
        <v>3800</v>
      </c>
      <c r="H90">
        <f t="shared" si="3"/>
        <v>1.4473684210526316</v>
      </c>
    </row>
    <row r="91" spans="1:8" s="20" customFormat="1" ht="15.75">
      <c r="A91" s="33" t="s">
        <v>80</v>
      </c>
      <c r="B91" s="19" t="s">
        <v>31</v>
      </c>
      <c r="C91" s="19">
        <f>2-1</f>
        <v>1</v>
      </c>
      <c r="D91" s="31">
        <v>5000</v>
      </c>
      <c r="E91" s="31">
        <f>C91*D91</f>
        <v>5000</v>
      </c>
      <c r="F91" s="32">
        <f t="shared" si="2"/>
        <v>1750</v>
      </c>
      <c r="G91" s="31">
        <v>3250</v>
      </c>
      <c r="H91" s="20">
        <f t="shared" si="3"/>
        <v>1.5384615384615385</v>
      </c>
    </row>
    <row r="92" spans="1:8" s="20" customFormat="1" ht="15.75">
      <c r="A92" s="33" t="s">
        <v>81</v>
      </c>
      <c r="B92" s="19" t="s">
        <v>51</v>
      </c>
      <c r="C92" s="19">
        <f>7-1</f>
        <v>6</v>
      </c>
      <c r="D92" s="31">
        <v>4850</v>
      </c>
      <c r="E92" s="31">
        <f>C92*D92</f>
        <v>29100</v>
      </c>
      <c r="F92" s="32">
        <f t="shared" si="2"/>
        <v>1700</v>
      </c>
      <c r="G92" s="31">
        <v>3150</v>
      </c>
      <c r="H92" s="20">
        <f t="shared" si="3"/>
        <v>1.5396825396825398</v>
      </c>
    </row>
    <row r="93" spans="1:8" s="28" customFormat="1" ht="15.75">
      <c r="A93" s="40"/>
      <c r="B93" s="25" t="s">
        <v>20</v>
      </c>
      <c r="C93" s="25">
        <f>SUM(C89:C92)</f>
        <v>12</v>
      </c>
      <c r="D93" s="25"/>
      <c r="E93" s="27">
        <f>SUM(E89:E92)</f>
        <v>63200</v>
      </c>
      <c r="F93" s="12">
        <f t="shared" si="2"/>
        <v>0</v>
      </c>
      <c r="G93" s="25"/>
      <c r="H93"/>
    </row>
    <row r="94" spans="1:7" ht="15.75" hidden="1">
      <c r="A94" s="21"/>
      <c r="B94" s="34"/>
      <c r="C94" s="34"/>
      <c r="D94" s="34"/>
      <c r="E94" s="35"/>
      <c r="F94" s="12">
        <f t="shared" si="2"/>
        <v>0</v>
      </c>
      <c r="G94" s="34"/>
    </row>
    <row r="95" spans="1:7" ht="15.75">
      <c r="A95" s="29"/>
      <c r="B95" s="48" t="s">
        <v>82</v>
      </c>
      <c r="C95" s="22"/>
      <c r="D95" s="22"/>
      <c r="E95" s="22"/>
      <c r="F95" s="12">
        <f t="shared" si="2"/>
        <v>0</v>
      </c>
      <c r="G95" s="22"/>
    </row>
    <row r="96" spans="1:8" ht="15.75">
      <c r="A96" s="21" t="s">
        <v>83</v>
      </c>
      <c r="B96" s="22" t="s">
        <v>84</v>
      </c>
      <c r="C96" s="22">
        <v>1</v>
      </c>
      <c r="D96" s="49">
        <v>3900</v>
      </c>
      <c r="E96" s="23">
        <f>D96*C96</f>
        <v>3900</v>
      </c>
      <c r="F96" s="12">
        <f t="shared" si="2"/>
        <v>1811</v>
      </c>
      <c r="G96" s="23">
        <v>2089</v>
      </c>
      <c r="H96">
        <f t="shared" si="3"/>
        <v>1.8669219722355195</v>
      </c>
    </row>
    <row r="97" spans="1:8" ht="15.75">
      <c r="A97" s="21" t="s">
        <v>85</v>
      </c>
      <c r="B97" s="22" t="s">
        <v>86</v>
      </c>
      <c r="C97" s="22">
        <v>0.5</v>
      </c>
      <c r="D97" s="49">
        <v>3600</v>
      </c>
      <c r="E97" s="23">
        <f aca="true" t="shared" si="4" ref="E97:E103">D97*C97</f>
        <v>1800</v>
      </c>
      <c r="F97" s="12">
        <f t="shared" si="2"/>
        <v>1705</v>
      </c>
      <c r="G97" s="23">
        <v>1895</v>
      </c>
      <c r="H97">
        <f t="shared" si="3"/>
        <v>1.8997361477572559</v>
      </c>
    </row>
    <row r="98" spans="1:8" ht="15.75">
      <c r="A98" s="21" t="s">
        <v>87</v>
      </c>
      <c r="B98" s="22" t="s">
        <v>88</v>
      </c>
      <c r="C98" s="22">
        <v>1</v>
      </c>
      <c r="D98" s="49">
        <v>4000</v>
      </c>
      <c r="E98" s="23">
        <f t="shared" si="4"/>
        <v>4000</v>
      </c>
      <c r="F98" s="12">
        <f t="shared" si="2"/>
        <v>1882</v>
      </c>
      <c r="G98" s="23">
        <v>2118</v>
      </c>
      <c r="H98">
        <f t="shared" si="3"/>
        <v>1.8885741265344664</v>
      </c>
    </row>
    <row r="99" spans="1:8" ht="15.75">
      <c r="A99" s="21" t="s">
        <v>89</v>
      </c>
      <c r="B99" s="22" t="s">
        <v>90</v>
      </c>
      <c r="C99" s="22">
        <v>2</v>
      </c>
      <c r="D99" s="23">
        <v>2723</v>
      </c>
      <c r="E99" s="23">
        <f>D99*C99</f>
        <v>5446</v>
      </c>
      <c r="F99" s="12">
        <f t="shared" si="2"/>
        <v>567</v>
      </c>
      <c r="G99" s="23">
        <v>2156</v>
      </c>
      <c r="H99">
        <f t="shared" si="3"/>
        <v>1.2629870129870129</v>
      </c>
    </row>
    <row r="100" spans="1:10" ht="15.75">
      <c r="A100" s="21" t="s">
        <v>91</v>
      </c>
      <c r="B100" s="22" t="s">
        <v>92</v>
      </c>
      <c r="C100" s="22">
        <v>3</v>
      </c>
      <c r="D100" s="23">
        <v>2723</v>
      </c>
      <c r="E100" s="23">
        <f t="shared" si="4"/>
        <v>8169</v>
      </c>
      <c r="F100" s="12">
        <f t="shared" si="2"/>
        <v>567</v>
      </c>
      <c r="G100" s="23">
        <v>2156</v>
      </c>
      <c r="H100">
        <f t="shared" si="3"/>
        <v>1.2629870129870129</v>
      </c>
      <c r="J100" s="39"/>
    </row>
    <row r="101" spans="1:8" ht="31.5">
      <c r="A101" s="21" t="s">
        <v>93</v>
      </c>
      <c r="B101" s="22" t="s">
        <v>94</v>
      </c>
      <c r="C101" s="22">
        <v>1</v>
      </c>
      <c r="D101" s="23">
        <v>2723</v>
      </c>
      <c r="E101" s="23">
        <f t="shared" si="4"/>
        <v>2723</v>
      </c>
      <c r="F101" s="12">
        <f t="shared" si="2"/>
        <v>567</v>
      </c>
      <c r="G101" s="23">
        <v>2156</v>
      </c>
      <c r="H101">
        <f t="shared" si="3"/>
        <v>1.2629870129870129</v>
      </c>
    </row>
    <row r="102" spans="1:8" ht="15.75">
      <c r="A102" s="21" t="s">
        <v>95</v>
      </c>
      <c r="B102" s="22" t="s">
        <v>96</v>
      </c>
      <c r="C102" s="22">
        <v>1</v>
      </c>
      <c r="D102" s="23">
        <v>2723</v>
      </c>
      <c r="E102" s="23">
        <f t="shared" si="4"/>
        <v>2723</v>
      </c>
      <c r="F102" s="12">
        <f t="shared" si="2"/>
        <v>567</v>
      </c>
      <c r="G102" s="23">
        <v>2156</v>
      </c>
      <c r="H102">
        <f t="shared" si="3"/>
        <v>1.2629870129870129</v>
      </c>
    </row>
    <row r="103" spans="1:8" ht="15.75">
      <c r="A103" s="21" t="s">
        <v>97</v>
      </c>
      <c r="B103" s="22" t="s">
        <v>98</v>
      </c>
      <c r="C103" s="22">
        <v>1</v>
      </c>
      <c r="D103" s="23">
        <v>2741</v>
      </c>
      <c r="E103" s="23">
        <f t="shared" si="4"/>
        <v>2741</v>
      </c>
      <c r="F103" s="12">
        <f t="shared" si="2"/>
        <v>569</v>
      </c>
      <c r="G103" s="23">
        <v>2172</v>
      </c>
      <c r="H103">
        <f t="shared" si="3"/>
        <v>1.2619705340699816</v>
      </c>
    </row>
    <row r="104" spans="1:7" s="28" customFormat="1" ht="15.75">
      <c r="A104" s="24"/>
      <c r="B104" s="25" t="s">
        <v>20</v>
      </c>
      <c r="C104" s="25">
        <f>SUM(C96:C103)</f>
        <v>10.5</v>
      </c>
      <c r="D104" s="27"/>
      <c r="E104" s="27">
        <f>SUM(E96:E103)</f>
        <v>31502</v>
      </c>
      <c r="F104" s="12">
        <f t="shared" si="2"/>
        <v>0</v>
      </c>
      <c r="G104" s="27"/>
    </row>
    <row r="105" spans="1:7" ht="15.75">
      <c r="A105" s="29"/>
      <c r="B105" s="22"/>
      <c r="C105" s="22"/>
      <c r="D105" s="23"/>
      <c r="E105" s="23"/>
      <c r="G105" s="23"/>
    </row>
    <row r="106" spans="1:7" ht="15.75">
      <c r="A106" s="29"/>
      <c r="B106" s="34" t="s">
        <v>99</v>
      </c>
      <c r="C106" s="34">
        <f>C104+C22+C93+C86+C76+C67+C57+C52+C45+C38+C30+C20</f>
        <v>132.5</v>
      </c>
      <c r="D106" s="35"/>
      <c r="E106" s="35">
        <f>E104+E93+E86+E76+E67+E57+E52+E45+E38+E30+E20+E22</f>
        <v>694338</v>
      </c>
      <c r="G106" s="35"/>
    </row>
    <row r="107" spans="1:5" ht="27.75" customHeight="1">
      <c r="A107" s="50"/>
      <c r="E107" s="12"/>
    </row>
    <row r="108" spans="1:4" ht="12.75">
      <c r="A108" s="50"/>
      <c r="B108" t="s">
        <v>100</v>
      </c>
      <c r="D108" t="s">
        <v>101</v>
      </c>
    </row>
    <row r="109" ht="12.75">
      <c r="A109" s="50"/>
    </row>
    <row r="110" spans="1:4" ht="12.75">
      <c r="A110" s="50"/>
      <c r="B110" t="s">
        <v>102</v>
      </c>
      <c r="D110" t="s">
        <v>103</v>
      </c>
    </row>
    <row r="111" spans="1:5" ht="12.75">
      <c r="A111" s="50"/>
      <c r="E111" s="12"/>
    </row>
    <row r="112" ht="12.75">
      <c r="A112" s="50"/>
    </row>
    <row r="113" spans="1:8" ht="12.75">
      <c r="A113" s="50"/>
      <c r="H113" s="12"/>
    </row>
    <row r="114" ht="12.75">
      <c r="A114" s="50"/>
    </row>
    <row r="115" ht="12.75">
      <c r="A115" s="50"/>
    </row>
    <row r="116" ht="12.75">
      <c r="A116" s="50"/>
    </row>
    <row r="117" ht="12.75">
      <c r="A117" s="50"/>
    </row>
    <row r="118" ht="12.75">
      <c r="A118" s="50"/>
    </row>
    <row r="119" ht="12.75">
      <c r="A119" s="50"/>
    </row>
    <row r="120" ht="12.75">
      <c r="A120" s="50"/>
    </row>
    <row r="121" ht="12.75">
      <c r="A121" s="50"/>
    </row>
    <row r="122" ht="12.75">
      <c r="A122" s="50"/>
    </row>
    <row r="123" ht="12.75">
      <c r="A123" s="50"/>
    </row>
    <row r="124" ht="12.75">
      <c r="A124" s="50"/>
    </row>
    <row r="125" ht="12.75">
      <c r="A125" s="50"/>
    </row>
    <row r="126" ht="12.75">
      <c r="A126" s="50"/>
    </row>
    <row r="127" ht="12.75">
      <c r="A127" s="50"/>
    </row>
    <row r="128" ht="12.75">
      <c r="A128" s="50"/>
    </row>
    <row r="129" ht="12.75">
      <c r="A129" s="50"/>
    </row>
    <row r="130" ht="12.75">
      <c r="A130" s="50"/>
    </row>
    <row r="131" ht="12.75">
      <c r="A131" s="50"/>
    </row>
    <row r="132" ht="12.75">
      <c r="A132" s="50"/>
    </row>
    <row r="133" ht="12.75">
      <c r="A133" s="50"/>
    </row>
    <row r="134" ht="12.75">
      <c r="A134" s="50"/>
    </row>
    <row r="135" ht="12.75">
      <c r="A135" s="50"/>
    </row>
    <row r="136" ht="12.75">
      <c r="A136" s="50"/>
    </row>
    <row r="137" ht="12.75">
      <c r="A137" s="50"/>
    </row>
    <row r="138" ht="12.75">
      <c r="A138" s="50"/>
    </row>
    <row r="139" ht="12.75">
      <c r="A139" s="50"/>
    </row>
    <row r="140" ht="12.75">
      <c r="A140" s="50"/>
    </row>
    <row r="141" ht="12.75">
      <c r="A141" s="50"/>
    </row>
    <row r="142" ht="12.75">
      <c r="A142" s="50"/>
    </row>
    <row r="143" ht="12.75">
      <c r="A143" s="50"/>
    </row>
    <row r="144" ht="12.75">
      <c r="A144" s="50"/>
    </row>
    <row r="145" ht="12.75">
      <c r="A145" s="50"/>
    </row>
    <row r="146" ht="12.75">
      <c r="A146" s="50"/>
    </row>
    <row r="147" ht="12.75">
      <c r="A147" s="50"/>
    </row>
    <row r="148" ht="12.75">
      <c r="A148" s="50"/>
    </row>
    <row r="149" ht="12.75">
      <c r="A149" s="50"/>
    </row>
  </sheetData>
  <mergeCells count="24">
    <mergeCell ref="E79:E81"/>
    <mergeCell ref="G79:G81"/>
    <mergeCell ref="A79:A81"/>
    <mergeCell ref="B79:B81"/>
    <mergeCell ref="C79:C81"/>
    <mergeCell ref="D79:D81"/>
    <mergeCell ref="E13:E14"/>
    <mergeCell ref="G13:G14"/>
    <mergeCell ref="A77:A78"/>
    <mergeCell ref="B77:B78"/>
    <mergeCell ref="C77:C78"/>
    <mergeCell ref="D77:D78"/>
    <mergeCell ref="E77:E78"/>
    <mergeCell ref="G77:G78"/>
    <mergeCell ref="B10:D10"/>
    <mergeCell ref="B11:D11"/>
    <mergeCell ref="A13:A14"/>
    <mergeCell ref="B13:B14"/>
    <mergeCell ref="C13:C14"/>
    <mergeCell ref="D13:D14"/>
    <mergeCell ref="C2:E2"/>
    <mergeCell ref="C5:E5"/>
    <mergeCell ref="C6:E6"/>
    <mergeCell ref="C7:E8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ПК0295</cp:lastModifiedBy>
  <cp:lastPrinted>2021-03-09T08:45:59Z</cp:lastPrinted>
  <dcterms:created xsi:type="dcterms:W3CDTF">1996-10-08T23:32:33Z</dcterms:created>
  <dcterms:modified xsi:type="dcterms:W3CDTF">2021-03-09T08:46:28Z</dcterms:modified>
  <cp:category/>
  <cp:version/>
  <cp:contentType/>
  <cp:contentStatus/>
</cp:coreProperties>
</file>