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0">'видатки заг фонд'!$1:$2</definedName>
    <definedName name="_xlnm.Print_Titles" localSheetId="1">'видатки спецфонд'!$1:$2</definedName>
    <definedName name="_xlnm.Print_Area" localSheetId="0">'видатки заг фонд'!$A$1:$H$81</definedName>
    <definedName name="_xlnm.Print_Area" localSheetId="1">'видатки спецфонд'!$A$1:$H$143</definedName>
  </definedNames>
  <calcPr fullCalcOnLoad="1"/>
</workbook>
</file>

<file path=xl/sharedStrings.xml><?xml version="1.0" encoding="utf-8"?>
<sst xmlns="http://schemas.openxmlformats.org/spreadsheetml/2006/main" count="562" uniqueCount="391">
  <si>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</si>
  <si>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</si>
  <si>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</si>
  <si>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</si>
  <si>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</si>
  <si>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</si>
  <si>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</si>
  <si>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</si>
  <si>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</si>
  <si>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</si>
  <si>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</si>
  <si>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</si>
  <si>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</si>
  <si>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</si>
  <si>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</si>
  <si>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</si>
  <si>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</si>
  <si>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</si>
  <si>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</si>
  <si>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</si>
  <si>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</si>
  <si>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</si>
  <si>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</si>
  <si>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</si>
  <si>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</si>
  <si>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</si>
  <si>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</si>
  <si>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</si>
  <si>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</si>
  <si>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</si>
  <si>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</si>
  <si>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</si>
  <si>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</si>
  <si>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</si>
  <si>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</si>
  <si>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</si>
  <si>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</si>
  <si>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</si>
  <si>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</si>
  <si>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</si>
  <si>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</si>
  <si>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</si>
  <si>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</si>
  <si>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</si>
  <si>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</si>
  <si>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</si>
  <si>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</si>
  <si>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</si>
  <si>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</si>
  <si>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</si>
  <si>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</si>
  <si>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</si>
  <si>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</si>
  <si>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</si>
  <si>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</si>
  <si>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</si>
  <si>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</si>
  <si>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</si>
  <si>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</si>
  <si>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</si>
  <si>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</si>
  <si>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</si>
  <si>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</si>
  <si>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</si>
  <si>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</si>
  <si>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</si>
  <si>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</si>
  <si>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</si>
  <si>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</si>
  <si>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</si>
  <si>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</si>
  <si>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</si>
  <si>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</si>
  <si>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</si>
  <si>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</si>
  <si>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</si>
  <si>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</si>
  <si>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</si>
  <si>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</si>
  <si>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</si>
  <si>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</si>
  <si>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</si>
  <si>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</si>
  <si>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</si>
  <si>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</si>
  <si>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</si>
  <si>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</si>
  <si>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</si>
  <si>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</si>
  <si>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</si>
  <si>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</si>
  <si>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</si>
  <si>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</si>
  <si>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</si>
  <si>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</si>
  <si>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</si>
  <si>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</si>
  <si>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</si>
  <si>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</si>
  <si>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</si>
  <si>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</si>
  <si>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</si>
  <si>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</si>
  <si>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</si>
  <si>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</si>
  <si>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</si>
  <si>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</si>
  <si>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</si>
  <si>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</si>
  <si>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</si>
  <si>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</si>
  <si>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</si>
  <si>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</si>
  <si>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</si>
  <si>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</si>
  <si>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</si>
  <si>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</si>
  <si>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</si>
  <si>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</si>
  <si>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</si>
  <si>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</si>
  <si>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</si>
  <si>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</si>
  <si>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240602</t>
  </si>
  <si>
    <t>Повернення коштів, наданих для кредитування громадян на будівництво( реконструкцію) та придбання житла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</si>
  <si>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</si>
  <si>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</si>
  <si>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</si>
  <si>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</si>
  <si>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</si>
  <si>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</si>
  <si>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</si>
  <si>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</si>
  <si>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</si>
  <si>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</si>
  <si>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</si>
  <si>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</si>
  <si>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</si>
  <si>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</si>
  <si>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</si>
  <si>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</si>
  <si>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</si>
  <si>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Центр соціальних служб для сім ї, дітей та молоді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</si>
  <si>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</si>
  <si>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</si>
  <si>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</si>
  <si>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</si>
  <si>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</si>
  <si>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</si>
  <si>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</si>
  <si>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</si>
  <si>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</si>
  <si>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</si>
  <si>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</si>
  <si>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</si>
  <si>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</si>
  <si>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</si>
  <si>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</si>
  <si>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</si>
  <si>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</si>
  <si>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</si>
  <si>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</si>
  <si>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</si>
  <si>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</si>
  <si>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Транспорт, дорожнє господарство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</si>
  <si>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</si>
  <si>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</si>
  <si>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</si>
  <si>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</si>
  <si>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</si>
  <si>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</si>
  <si>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</si>
  <si>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</si>
  <si>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</si>
  <si>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</si>
  <si>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</si>
  <si>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</si>
  <si>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</si>
  <si>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</si>
  <si>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</si>
  <si>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</si>
  <si>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</si>
  <si>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</si>
  <si>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</si>
  <si>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</si>
  <si>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</si>
  <si>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</si>
  <si>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</si>
  <si>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</si>
  <si>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</si>
  <si>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</si>
  <si>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</si>
  <si>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</si>
  <si>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</si>
  <si>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</si>
  <si>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</si>
  <si>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</si>
  <si>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</si>
  <si>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</si>
  <si>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</si>
  <si>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</si>
  <si>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</si>
  <si>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</si>
  <si>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</si>
  <si>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</si>
  <si>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</si>
  <si>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</si>
  <si>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</si>
  <si>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</si>
  <si>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</si>
  <si>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</si>
  <si>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</si>
  <si>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</si>
  <si>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</si>
  <si>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</si>
  <si>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</si>
  <si>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</si>
  <si>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</si>
  <si>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</si>
  <si>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</si>
  <si>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</si>
  <si>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</si>
  <si>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</si>
  <si>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</si>
  <si>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</si>
  <si>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</si>
  <si>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</si>
  <si>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</si>
  <si>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</si>
  <si>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</si>
  <si>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</si>
  <si>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</si>
  <si>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</si>
  <si>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</si>
  <si>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</si>
  <si>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Реверсна дотація</t>
  </si>
  <si>
    <t>Школи естетичного виховання дітей</t>
  </si>
  <si>
    <t>Централізована бухгалтерія відділу культури</t>
  </si>
  <si>
    <t>Виконано за 1 квартал 2017р.</t>
  </si>
  <si>
    <t>1000</t>
  </si>
  <si>
    <t>2000</t>
  </si>
  <si>
    <t xml:space="preserve">   Соцiальний захист та соцiальне забезпечення</t>
  </si>
  <si>
    <t>3000</t>
  </si>
  <si>
    <t>Культура і мистецтво</t>
  </si>
  <si>
    <t>3040</t>
  </si>
  <si>
    <t>3048</t>
  </si>
  <si>
    <t>3080</t>
  </si>
  <si>
    <t>3131</t>
  </si>
  <si>
    <t>3104</t>
  </si>
  <si>
    <t>3105</t>
  </si>
  <si>
    <t xml:space="preserve"> -Надання державної соціальної допомоги малозабезпеченим сім'ям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</si>
  <si>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</si>
  <si>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</si>
  <si>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</si>
  <si>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</si>
  <si>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</si>
  <si>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</si>
  <si>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4000</t>
  </si>
  <si>
    <t>5000</t>
  </si>
  <si>
    <t>5031</t>
  </si>
  <si>
    <t>6600</t>
  </si>
  <si>
    <t>6640</t>
  </si>
  <si>
    <t>6650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</si>
  <si>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</si>
  <si>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</si>
  <si>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</si>
  <si>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8600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</si>
  <si>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</si>
  <si>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</si>
  <si>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</si>
  <si>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</si>
  <si>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</si>
  <si>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2010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</si>
  <si>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</si>
  <si>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</si>
  <si>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6021</t>
  </si>
  <si>
    <t>6022</t>
  </si>
  <si>
    <t>Капітальний ремонт житлового фонду об єднань співвласників багатоквартирних будинків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</si>
  <si>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</si>
  <si>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</si>
  <si>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</si>
  <si>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</si>
  <si>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4060</t>
  </si>
  <si>
    <t>4100</t>
  </si>
  <si>
    <t>4200</t>
  </si>
  <si>
    <t>5041</t>
  </si>
  <si>
    <t>Утримання комунальних спортивних споруд</t>
  </si>
  <si>
    <t>6310</t>
  </si>
  <si>
    <t>Реалізація заходів щодо інвестиційного розвитку території</t>
  </si>
  <si>
    <t>6430</t>
  </si>
  <si>
    <t>Утримання та розвиток інфраструктури доріг</t>
  </si>
  <si>
    <t>6800</t>
  </si>
  <si>
    <t>Інші заходи у сфері автомобільного транспорту</t>
  </si>
  <si>
    <t>Розробка схем та проектних рішень масового застосування</t>
  </si>
  <si>
    <t>7470</t>
  </si>
  <si>
    <t>Внески до статутного капіталу суб єктів господарювання</t>
  </si>
  <si>
    <t>9110</t>
  </si>
  <si>
    <t>% до 1 кварталу 2017 р.</t>
  </si>
  <si>
    <t>План з урахуван-ням внесених змін на 1 квартал 2018р.</t>
  </si>
  <si>
    <t>Виконано за 1 квартал 2018р.</t>
  </si>
  <si>
    <t>% до уточненого плану на 1 квартал 2018 р.</t>
  </si>
  <si>
    <t>План з урахуван-ням внесених змін на 2018р.</t>
  </si>
  <si>
    <t>Державне управління</t>
  </si>
  <si>
    <t>0100</t>
  </si>
  <si>
    <t xml:space="preserve">   - Надання допомог сiм'ям з дiтьми, малозабезпеченим сім ям, тимчасової допомоги дітям</t>
  </si>
  <si>
    <t>3011 3021 3032</t>
  </si>
  <si>
    <t xml:space="preserve">   - Надання пiльг на оплату житлово-комунальних послуг, на придбання тавердого палива та скрапленого газу, з оплати послуг зв язку окремим категоріям громадян відповідно до законодавства</t>
  </si>
  <si>
    <t>3012 3022</t>
  </si>
  <si>
    <t xml:space="preserve"> - Надання субсидій  населенню на відшкодування витрат з оплати житлово-комунальних послуг, твердого палива та рідкого пічного побутового палива і скрапленого газу</t>
  </si>
  <si>
    <t xml:space="preserve"> -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непрацездатній особі, яка доглядає за особою з інвалідністю І групи, а також за особою, яка досягла 80-річного віку</t>
  </si>
  <si>
    <t>3121</t>
  </si>
  <si>
    <t>3242</t>
  </si>
  <si>
    <t xml:space="preserve">   - Іншi заходи у сфері соціального захисту і соціального забезпечення</t>
  </si>
  <si>
    <t xml:space="preserve">   - Забезпечення соцпослугами за місцем проживання громадян, які не здатні до самообслуговування у зв язку з похилим віком, хворобою, інвалідністю</t>
  </si>
  <si>
    <t xml:space="preserve"> -Надання реабілітаційних послуг особам з інвалідністю та  дітям з інвалідністю</t>
  </si>
  <si>
    <t>3160</t>
  </si>
  <si>
    <t xml:space="preserve"> -Надання соціальних гарантій фізичним особам, які надають соцпослуги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</si>
  <si>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</si>
  <si>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  - Надання пільг почесним громадянам міста на оплату житлово-комунальних послуг</t>
  </si>
  <si>
    <t>3192</t>
  </si>
  <si>
    <t xml:space="preserve">   - Надання фінансової підтримки громадським органiзацiям ветеранів іосіб з 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</si>
  <si>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</si>
  <si>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</si>
  <si>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</si>
  <si>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соцдопомоги на дітей-сиріт та дітей, позбавлених батьківського піклування у прийомних сім ях, грошового забезпечення прийомним батькам за надання соцпослуг…</t>
  </si>
  <si>
    <t>2010 2151</t>
  </si>
  <si>
    <t xml:space="preserve"> -  Централізовані заходи з лікування хворих на цукровий та нецукровий діабет</t>
  </si>
  <si>
    <t xml:space="preserve"> - Відшкодування вартості лікарських засобів для лікування окремих категорій</t>
  </si>
  <si>
    <t>2111</t>
  </si>
  <si>
    <t>2152</t>
  </si>
  <si>
    <t>2144</t>
  </si>
  <si>
    <t>2146</t>
  </si>
  <si>
    <t xml:space="preserve">5011 5012 5031 5041 5062 5063 </t>
  </si>
  <si>
    <t xml:space="preserve">   - Утримання та ефективна експлуатація об єктів житлово-комунального господарства</t>
  </si>
  <si>
    <t xml:space="preserve">  -Організація  благоустрою населених пунктів</t>
  </si>
  <si>
    <t>6011</t>
  </si>
  <si>
    <t xml:space="preserve">  - Експлуатація та технічне обслуговування житлового фонду</t>
  </si>
  <si>
    <t>6012</t>
  </si>
  <si>
    <t xml:space="preserve"> - Забезпечення діяльності з виробництва, транспортування, постачання теплової енергії</t>
  </si>
  <si>
    <t>6014</t>
  </si>
  <si>
    <t xml:space="preserve"> - Забезпечення збору та вивезення сміття і відходів</t>
  </si>
  <si>
    <t>6015</t>
  </si>
  <si>
    <t xml:space="preserve"> - Забезпечення надійної та безперебійної експлуатації ліфтів</t>
  </si>
  <si>
    <t>6017</t>
  </si>
  <si>
    <t xml:space="preserve"> - Інша діяльність, пов язана з експлуатацією об єктів житлово-комунального господарства</t>
  </si>
  <si>
    <t>6020</t>
  </si>
  <si>
    <t xml:space="preserve"> - Забезпечення функціонування підприємств, установ та організацій, що виробляють, виконують та/або надають житлово-комунальні послуги</t>
  </si>
  <si>
    <t>8410</t>
  </si>
  <si>
    <t xml:space="preserve"> - Фінансова підтримка засобів масової інформації</t>
  </si>
  <si>
    <t>7130</t>
  </si>
  <si>
    <t>7000</t>
  </si>
  <si>
    <t>Економічна діяльність</t>
  </si>
  <si>
    <t>7350</t>
  </si>
  <si>
    <t>7426</t>
  </si>
  <si>
    <t>7442</t>
  </si>
  <si>
    <t>7680</t>
  </si>
  <si>
    <t xml:space="preserve"> - Здійснення заходів з землеустрою</t>
  </si>
  <si>
    <t xml:space="preserve"> - Розроблення схем планування та забудови територій (містобудівної документації)</t>
  </si>
  <si>
    <t xml:space="preserve"> - Утримання та розвиток інших об єктів транспортної інфраструктури</t>
  </si>
  <si>
    <t xml:space="preserve"> - Членські внески до асоціацій органів місцевого самоврядування</t>
  </si>
  <si>
    <t>8000</t>
  </si>
  <si>
    <t>Інша діяльність</t>
  </si>
  <si>
    <t>8700</t>
  </si>
  <si>
    <t xml:space="preserve">    - Резервний фонд</t>
  </si>
  <si>
    <t>9000</t>
  </si>
  <si>
    <t>Міжбюджетні трансферти</t>
  </si>
  <si>
    <t>9700</t>
  </si>
  <si>
    <t>Інші субвенції з міського бюджету</t>
  </si>
  <si>
    <t>Е.Ю Марініч</t>
  </si>
  <si>
    <t>Надання позашкільної освіти позашкільними закладами освіти, заходи із позашкільної роботи з дітьми</t>
  </si>
  <si>
    <t>Організація благоустрою населених пунктів</t>
  </si>
  <si>
    <t>4030</t>
  </si>
  <si>
    <t>Забезпечення діяльності бібліотек</t>
  </si>
  <si>
    <t>4040</t>
  </si>
  <si>
    <t>Забезпечення діяльності галереї мистецтв</t>
  </si>
  <si>
    <t>Забезпечення діяльності палаців і будинків культури, клуби та іншіклубних закладів</t>
  </si>
  <si>
    <t>1100</t>
  </si>
  <si>
    <t>Надання спеціальної освіти школами естетичного виховання…</t>
  </si>
  <si>
    <t>7300</t>
  </si>
  <si>
    <t>Будівництво та регіональний розвиток</t>
  </si>
  <si>
    <t>8311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</si>
  <si>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</si>
  <si>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</si>
  <si>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</si>
  <si>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</si>
  <si>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</si>
  <si>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</si>
  <si>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8881</t>
  </si>
  <si>
    <t>Забезпечення гарантійних зобов язань за позичальників, що отримали кредити під місцеві гарантії</t>
  </si>
  <si>
    <t>8822</t>
  </si>
  <si>
    <t>Повернення кредиту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</si>
</sst>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63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 Cyr"/>
      <family val="0"/>
    </font>
    <font>
      <u val="single"/>
      <sz val="10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53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3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3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72" fontId="12" fillId="0" borderId="44" xfId="0" applyNumberFormat="1" applyFont="1" applyBorder="1" applyAlignment="1">
      <alignment horizontal="center"/>
    </xf>
    <xf numFmtId="172" fontId="12" fillId="33" borderId="44" xfId="0" applyNumberFormat="1" applyFont="1" applyFill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3" applyFont="1" applyAlignment="1" applyProtection="1">
      <alignment wrapText="1"/>
      <protection/>
    </xf>
    <xf numFmtId="0" fontId="25" fillId="0" borderId="0" xfId="53" applyFont="1" applyProtection="1">
      <alignment/>
      <protection/>
    </xf>
    <xf numFmtId="172" fontId="3" fillId="37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3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51" xfId="0" applyNumberFormat="1" applyFont="1" applyFill="1" applyBorder="1" applyAlignment="1">
      <alignment/>
    </xf>
    <xf numFmtId="172" fontId="3" fillId="36" borderId="5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>
      <alignment horizontal="left" wrapText="1"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3" xfId="0" applyNumberFormat="1" applyFont="1" applyFill="1" applyBorder="1" applyAlignment="1">
      <alignment/>
    </xf>
    <xf numFmtId="0" fontId="13" fillId="0" borderId="54" xfId="0" applyNumberFormat="1" applyFont="1" applyBorder="1" applyAlignment="1">
      <alignment wrapText="1"/>
    </xf>
    <xf numFmtId="0" fontId="3" fillId="36" borderId="18" xfId="0" applyFont="1" applyFill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53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2" fontId="3" fillId="38" borderId="10" xfId="0" applyNumberFormat="1" applyFont="1" applyFill="1" applyBorder="1" applyAlignment="1" applyProtection="1">
      <alignment horizontal="center"/>
      <protection/>
    </xf>
    <xf numFmtId="172" fontId="3" fillId="38" borderId="10" xfId="0" applyNumberFormat="1" applyFont="1" applyFill="1" applyBorder="1" applyAlignment="1">
      <alignment horizontal="center"/>
    </xf>
    <xf numFmtId="49" fontId="3" fillId="38" borderId="12" xfId="0" applyNumberFormat="1" applyFont="1" applyFill="1" applyBorder="1" applyAlignment="1" applyProtection="1">
      <alignment horizontal="center"/>
      <protection/>
    </xf>
    <xf numFmtId="172" fontId="3" fillId="38" borderId="21" xfId="0" applyNumberFormat="1" applyFont="1" applyFill="1" applyBorder="1" applyAlignment="1">
      <alignment horizontal="center"/>
    </xf>
    <xf numFmtId="0" fontId="3" fillId="38" borderId="21" xfId="0" applyFont="1" applyFill="1" applyBorder="1" applyAlignment="1" applyProtection="1">
      <alignment horizontal="left" wrapText="1"/>
      <protection/>
    </xf>
    <xf numFmtId="172" fontId="21" fillId="38" borderId="4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21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left" vertical="center" wrapText="1"/>
      <protection/>
    </xf>
    <xf numFmtId="172" fontId="21" fillId="34" borderId="55" xfId="0" applyNumberFormat="1" applyFont="1" applyFill="1" applyBorder="1" applyAlignment="1">
      <alignment/>
    </xf>
    <xf numFmtId="172" fontId="7" fillId="0" borderId="55" xfId="0" applyNumberFormat="1" applyFont="1" applyFill="1" applyBorder="1" applyAlignment="1">
      <alignment/>
    </xf>
    <xf numFmtId="0" fontId="4" fillId="0" borderId="0" xfId="53" applyFont="1" applyBorder="1" applyProtection="1">
      <alignment/>
      <protection/>
    </xf>
    <xf numFmtId="0" fontId="4" fillId="0" borderId="37" xfId="53" applyFont="1" applyBorder="1" applyProtection="1">
      <alignment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3" fontId="4" fillId="0" borderId="37" xfId="53" applyNumberFormat="1" applyFont="1" applyBorder="1" applyProtection="1">
      <alignment/>
      <protection/>
    </xf>
    <xf numFmtId="0" fontId="3" fillId="37" borderId="12" xfId="0" applyFont="1" applyFill="1" applyBorder="1" applyAlignment="1" applyProtection="1">
      <alignment horizontal="left" wrapText="1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>
      <alignment horizontal="left" wrapText="1"/>
    </xf>
    <xf numFmtId="172" fontId="12" fillId="38" borderId="26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/>
    </xf>
    <xf numFmtId="0" fontId="12" fillId="38" borderId="1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64">
      <selection activeCell="H81" sqref="H81"/>
    </sheetView>
  </sheetViews>
  <sheetFormatPr defaultColWidth="9.125" defaultRowHeight="12.75"/>
  <cols>
    <col min="1" max="1" width="9.125" style="1" customWidth="1"/>
    <col min="2" max="2" width="46.375" style="190" customWidth="1"/>
    <col min="3" max="3" width="12.125" style="1" customWidth="1"/>
    <col min="4" max="4" width="11.875" style="1" customWidth="1"/>
    <col min="5" max="5" width="10.50390625" style="1" customWidth="1"/>
    <col min="6" max="6" width="11.00390625" style="1" customWidth="1"/>
    <col min="7" max="7" width="11.375" style="1" customWidth="1"/>
    <col min="8" max="8" width="9.375" style="1" customWidth="1"/>
    <col min="9" max="9" width="13.375" style="1" bestFit="1" customWidth="1"/>
    <col min="10" max="16384" width="9.125" style="1" customWidth="1"/>
  </cols>
  <sheetData>
    <row r="1" spans="1:8" ht="100.5" thickBot="1">
      <c r="A1" s="38" t="s">
        <v>87</v>
      </c>
      <c r="B1" s="163" t="s">
        <v>86</v>
      </c>
      <c r="C1" s="159" t="s">
        <v>298</v>
      </c>
      <c r="D1" s="160" t="s">
        <v>299</v>
      </c>
      <c r="E1" s="160" t="s">
        <v>300</v>
      </c>
      <c r="F1" s="160" t="s">
        <v>108</v>
      </c>
      <c r="G1" s="160" t="s">
        <v>238</v>
      </c>
      <c r="H1" s="162" t="s">
        <v>297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1:8" ht="19.5" customHeight="1" thickBot="1">
      <c r="A3"/>
      <c r="B3" s="80" t="s">
        <v>0</v>
      </c>
      <c r="C3" s="81"/>
      <c r="D3" s="120"/>
      <c r="E3" s="120"/>
      <c r="F3" s="150"/>
      <c r="G3" s="120"/>
      <c r="H3" s="151"/>
    </row>
    <row r="4" spans="1:8" ht="21.75" customHeight="1" thickBot="1">
      <c r="A4" s="27" t="s">
        <v>303</v>
      </c>
      <c r="B4" s="103" t="s">
        <v>302</v>
      </c>
      <c r="C4" s="121">
        <v>20437.108</v>
      </c>
      <c r="D4" s="122">
        <v>16013.378</v>
      </c>
      <c r="E4" s="123">
        <f aca="true" t="shared" si="0" ref="E4:E28">D4/C4*100</f>
        <v>78.3544227490504</v>
      </c>
      <c r="F4" s="123">
        <f aca="true" t="shared" si="1" ref="F4:F28">D4-C4</f>
        <v>-4423.73</v>
      </c>
      <c r="G4" s="122">
        <f>13149.836+709.8</f>
        <v>13859.635999999999</v>
      </c>
      <c r="H4" s="155">
        <f>D4/G4*100</f>
        <v>115.53967218186685</v>
      </c>
    </row>
    <row r="5" spans="1:8" ht="48" hidden="1" thickBot="1">
      <c r="A5" s="28" t="s">
        <v>3</v>
      </c>
      <c r="B5" s="104" t="s">
        <v>89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4"/>
    </row>
    <row r="6" spans="1:8" ht="21" customHeight="1" thickBot="1">
      <c r="A6" s="29" t="s">
        <v>239</v>
      </c>
      <c r="B6" s="105" t="s">
        <v>130</v>
      </c>
      <c r="C6" s="125">
        <v>94599.939</v>
      </c>
      <c r="D6" s="15">
        <v>70554.997</v>
      </c>
      <c r="E6" s="16">
        <f t="shared" si="0"/>
        <v>74.5824973523503</v>
      </c>
      <c r="F6" s="16">
        <f t="shared" si="1"/>
        <v>-24044.941999999995</v>
      </c>
      <c r="G6" s="15">
        <v>61113.249</v>
      </c>
      <c r="H6" s="155">
        <f aca="true" t="shared" si="2" ref="H6:H43">D6/G6*100</f>
        <v>115.44959260797934</v>
      </c>
    </row>
    <row r="7" spans="1:8" ht="21" customHeight="1" thickBot="1">
      <c r="A7" s="28" t="s">
        <v>240</v>
      </c>
      <c r="B7" s="105" t="s">
        <v>66</v>
      </c>
      <c r="C7" s="125">
        <v>94515.851</v>
      </c>
      <c r="D7" s="15">
        <v>63524.775</v>
      </c>
      <c r="E7" s="16">
        <f t="shared" si="0"/>
        <v>67.21071050823</v>
      </c>
      <c r="F7" s="16">
        <f t="shared" si="1"/>
        <v>-30991.075999999994</v>
      </c>
      <c r="G7" s="15">
        <v>53485.811</v>
      </c>
      <c r="H7" s="155">
        <f t="shared" si="2"/>
        <v>118.76939661623528</v>
      </c>
    </row>
    <row r="8" spans="1:8" ht="36.75" customHeight="1" thickBot="1">
      <c r="A8" s="379" t="s">
        <v>325</v>
      </c>
      <c r="B8" s="106" t="s">
        <v>26</v>
      </c>
      <c r="C8" s="186">
        <f>C7-C10-C9</f>
        <v>80398.918</v>
      </c>
      <c r="D8" s="185">
        <f>D7-D10-D9</f>
        <v>54075.271</v>
      </c>
      <c r="E8" s="18">
        <f t="shared" si="0"/>
        <v>67.25870489948633</v>
      </c>
      <c r="F8" s="88">
        <f t="shared" si="1"/>
        <v>-26323.647000000004</v>
      </c>
      <c r="G8" s="185">
        <f>G7-G10-G9</f>
        <v>44005.067</v>
      </c>
      <c r="H8" s="157">
        <f t="shared" si="2"/>
        <v>122.88419194998612</v>
      </c>
    </row>
    <row r="9" spans="1:8" ht="30.75" customHeight="1" thickBot="1">
      <c r="A9" s="380" t="s">
        <v>328</v>
      </c>
      <c r="B9" s="76" t="s">
        <v>152</v>
      </c>
      <c r="C9" s="126">
        <v>13846.934</v>
      </c>
      <c r="D9" s="19">
        <v>9217.451</v>
      </c>
      <c r="E9" s="18">
        <f t="shared" si="0"/>
        <v>66.5667287790929</v>
      </c>
      <c r="F9" s="88">
        <f t="shared" si="1"/>
        <v>-4629.483</v>
      </c>
      <c r="G9" s="19">
        <v>9252.384</v>
      </c>
      <c r="H9" s="157">
        <f t="shared" si="2"/>
        <v>99.62244325354416</v>
      </c>
    </row>
    <row r="10" spans="1:8" ht="49.5" customHeight="1" thickBot="1">
      <c r="A10" s="381" t="s">
        <v>329</v>
      </c>
      <c r="B10" s="106" t="s">
        <v>253</v>
      </c>
      <c r="C10" s="126">
        <v>269.999</v>
      </c>
      <c r="D10" s="19">
        <v>232.053</v>
      </c>
      <c r="E10" s="18">
        <f t="shared" si="0"/>
        <v>85.94587387360693</v>
      </c>
      <c r="F10" s="88">
        <f t="shared" si="1"/>
        <v>-37.946000000000026</v>
      </c>
      <c r="G10" s="19">
        <v>228.36</v>
      </c>
      <c r="H10" s="157">
        <f t="shared" si="2"/>
        <v>101.61718339464004</v>
      </c>
    </row>
    <row r="11" spans="1:8" ht="50.25" customHeight="1" thickBot="1">
      <c r="A11" s="382" t="s">
        <v>330</v>
      </c>
      <c r="B11" s="107" t="s">
        <v>326</v>
      </c>
      <c r="C11" s="126">
        <v>1304.766</v>
      </c>
      <c r="D11" s="19">
        <v>566.349</v>
      </c>
      <c r="E11" s="18">
        <f t="shared" si="0"/>
        <v>43.406173980621816</v>
      </c>
      <c r="F11" s="88">
        <f t="shared" si="1"/>
        <v>-738.417</v>
      </c>
      <c r="G11" s="19"/>
      <c r="H11" s="157" t="e">
        <f t="shared" si="2"/>
        <v>#DIV/0!</v>
      </c>
    </row>
    <row r="12" spans="1:8" ht="47.25" customHeight="1" thickBot="1">
      <c r="A12" s="380" t="s">
        <v>331</v>
      </c>
      <c r="B12" s="107" t="s">
        <v>327</v>
      </c>
      <c r="C12" s="126">
        <v>629.009</v>
      </c>
      <c r="D12" s="19">
        <v>627.745</v>
      </c>
      <c r="E12" s="18">
        <f t="shared" si="0"/>
        <v>99.79904898022127</v>
      </c>
      <c r="F12" s="88">
        <f t="shared" si="1"/>
        <v>-1.26400000000001</v>
      </c>
      <c r="G12" s="19"/>
      <c r="H12" s="157" t="e">
        <f t="shared" si="2"/>
        <v>#DIV/0!</v>
      </c>
    </row>
    <row r="13" spans="1:8" ht="27.75" customHeight="1" hidden="1" thickBot="1">
      <c r="A13" s="30"/>
      <c r="B13" s="107"/>
      <c r="C13" s="126"/>
      <c r="D13" s="19"/>
      <c r="E13" s="18"/>
      <c r="F13" s="88"/>
      <c r="G13" s="19"/>
      <c r="H13" s="157"/>
    </row>
    <row r="14" spans="1:8" ht="28.5" customHeight="1" hidden="1" thickBot="1">
      <c r="A14" s="31"/>
      <c r="B14" s="107"/>
      <c r="C14" s="126"/>
      <c r="D14" s="19"/>
      <c r="E14" s="18"/>
      <c r="F14" s="88"/>
      <c r="G14" s="19"/>
      <c r="H14" s="157"/>
    </row>
    <row r="15" spans="1:10" ht="30.75" customHeight="1" thickBot="1">
      <c r="A15" s="378" t="s">
        <v>242</v>
      </c>
      <c r="B15" s="105" t="s">
        <v>241</v>
      </c>
      <c r="C15" s="125">
        <f>SUM(C16:C37)</f>
        <v>168250.287</v>
      </c>
      <c r="D15" s="125">
        <f>SUM(D16:D37)</f>
        <v>151183.317</v>
      </c>
      <c r="E15" s="16">
        <f t="shared" si="0"/>
        <v>89.85620155286867</v>
      </c>
      <c r="F15" s="16">
        <f t="shared" si="1"/>
        <v>-17066.97</v>
      </c>
      <c r="G15" s="125">
        <f>SUM(G16:G37)</f>
        <v>182976.79800000004</v>
      </c>
      <c r="H15" s="398">
        <f t="shared" si="2"/>
        <v>82.62431010515331</v>
      </c>
      <c r="I15" s="401"/>
      <c r="J15" s="400"/>
    </row>
    <row r="16" spans="1:10" ht="98.25" customHeight="1" thickBot="1">
      <c r="A16" s="67" t="s">
        <v>305</v>
      </c>
      <c r="B16" s="106" t="s">
        <v>306</v>
      </c>
      <c r="C16" s="126">
        <v>11901.05</v>
      </c>
      <c r="D16" s="19">
        <v>11851.44</v>
      </c>
      <c r="E16" s="18">
        <f t="shared" si="0"/>
        <v>99.58314602493058</v>
      </c>
      <c r="F16" s="88">
        <f t="shared" si="1"/>
        <v>-49.60999999999876</v>
      </c>
      <c r="G16" s="19">
        <v>9032.412</v>
      </c>
      <c r="H16" s="399">
        <f t="shared" si="2"/>
        <v>131.21013523298095</v>
      </c>
      <c r="I16" s="402"/>
      <c r="J16" s="400"/>
    </row>
    <row r="17" spans="1:10" ht="48.75" customHeight="1" thickBot="1">
      <c r="A17" s="32" t="s">
        <v>244</v>
      </c>
      <c r="B17" s="106" t="s">
        <v>304</v>
      </c>
      <c r="C17" s="126">
        <v>26941.45</v>
      </c>
      <c r="D17" s="17">
        <v>20510.187</v>
      </c>
      <c r="E17" s="18">
        <f t="shared" si="0"/>
        <v>76.12874214268349</v>
      </c>
      <c r="F17" s="88">
        <f t="shared" si="1"/>
        <v>-6431.262999999999</v>
      </c>
      <c r="G17" s="17">
        <v>22019.824</v>
      </c>
      <c r="H17" s="399">
        <f t="shared" si="2"/>
        <v>93.14419134321874</v>
      </c>
      <c r="I17" s="403"/>
      <c r="J17" s="400"/>
    </row>
    <row r="18" spans="1:10" ht="32.25" customHeight="1" hidden="1" thickBot="1">
      <c r="A18" s="50" t="s">
        <v>245</v>
      </c>
      <c r="B18" s="106" t="s">
        <v>250</v>
      </c>
      <c r="C18" s="127"/>
      <c r="D18" s="17"/>
      <c r="E18" s="18" t="e">
        <f t="shared" si="0"/>
        <v>#DIV/0!</v>
      </c>
      <c r="F18" s="88">
        <f t="shared" si="1"/>
        <v>0</v>
      </c>
      <c r="G18" s="17"/>
      <c r="H18" s="399" t="e">
        <f t="shared" si="2"/>
        <v>#DIV/0!</v>
      </c>
      <c r="I18" s="403"/>
      <c r="J18" s="400"/>
    </row>
    <row r="19" spans="1:10" ht="78" customHeight="1" thickBot="1">
      <c r="A19" s="40" t="s">
        <v>307</v>
      </c>
      <c r="B19" s="106" t="s">
        <v>308</v>
      </c>
      <c r="C19" s="126">
        <v>116216.52</v>
      </c>
      <c r="D19" s="19">
        <v>106328.314</v>
      </c>
      <c r="E19" s="18">
        <f t="shared" si="0"/>
        <v>91.49156591506956</v>
      </c>
      <c r="F19" s="88">
        <f t="shared" si="1"/>
        <v>-9888.206000000006</v>
      </c>
      <c r="G19" s="19">
        <v>142880.741</v>
      </c>
      <c r="H19" s="399">
        <f t="shared" si="2"/>
        <v>74.41752699196877</v>
      </c>
      <c r="I19" s="402"/>
      <c r="J19" s="400"/>
    </row>
    <row r="20" spans="1:10" ht="30.75" customHeight="1" thickBot="1">
      <c r="A20" s="46" t="s">
        <v>311</v>
      </c>
      <c r="B20" s="106" t="s">
        <v>312</v>
      </c>
      <c r="C20" s="128">
        <v>1241.5</v>
      </c>
      <c r="D20" s="19">
        <v>1111.95</v>
      </c>
      <c r="E20" s="18">
        <f t="shared" si="0"/>
        <v>89.56504228755539</v>
      </c>
      <c r="F20" s="88">
        <f t="shared" si="1"/>
        <v>-129.54999999999995</v>
      </c>
      <c r="G20" s="19">
        <v>399.7</v>
      </c>
      <c r="H20" s="399">
        <f t="shared" si="2"/>
        <v>278.1961471103328</v>
      </c>
      <c r="I20" s="403"/>
      <c r="J20" s="400"/>
    </row>
    <row r="21" spans="1:10" ht="210" customHeight="1" thickBot="1">
      <c r="A21" s="47" t="s">
        <v>246</v>
      </c>
      <c r="B21" s="107" t="s">
        <v>309</v>
      </c>
      <c r="C21" s="128">
        <v>7978.39</v>
      </c>
      <c r="D21" s="19">
        <v>7946.476</v>
      </c>
      <c r="E21" s="18">
        <f t="shared" si="0"/>
        <v>99.59999448510287</v>
      </c>
      <c r="F21" s="88">
        <f t="shared" si="1"/>
        <v>-31.91400000000067</v>
      </c>
      <c r="G21" s="19">
        <v>5911.6</v>
      </c>
      <c r="H21" s="399">
        <f t="shared" si="2"/>
        <v>134.4217470735503</v>
      </c>
      <c r="I21" s="403"/>
      <c r="J21" s="400"/>
    </row>
    <row r="22" spans="1:10" ht="78" customHeight="1" hidden="1" thickBot="1">
      <c r="A22" s="47" t="s">
        <v>102</v>
      </c>
      <c r="B22" s="107" t="s">
        <v>103</v>
      </c>
      <c r="C22" s="128"/>
      <c r="D22" s="19"/>
      <c r="E22" s="18" t="e">
        <f t="shared" si="0"/>
        <v>#DIV/0!</v>
      </c>
      <c r="F22" s="88">
        <f t="shared" si="1"/>
        <v>0</v>
      </c>
      <c r="G22" s="19"/>
      <c r="H22" s="399" t="e">
        <f t="shared" si="2"/>
        <v>#DIV/0!</v>
      </c>
      <c r="I22" s="403"/>
      <c r="J22" s="400"/>
    </row>
    <row r="23" spans="1:10" ht="18" customHeight="1" hidden="1" thickBot="1">
      <c r="A23" s="41" t="s">
        <v>127</v>
      </c>
      <c r="B23" s="106" t="s">
        <v>128</v>
      </c>
      <c r="C23" s="126"/>
      <c r="D23" s="19"/>
      <c r="E23" s="18" t="e">
        <f t="shared" si="0"/>
        <v>#DIV/0!</v>
      </c>
      <c r="F23" s="88">
        <f t="shared" si="1"/>
        <v>0</v>
      </c>
      <c r="G23" s="19"/>
      <c r="H23" s="399" t="e">
        <f t="shared" si="2"/>
        <v>#DIV/0!</v>
      </c>
      <c r="I23" s="403"/>
      <c r="J23" s="400"/>
    </row>
    <row r="24" spans="1:10" ht="31.5" customHeight="1" thickBot="1">
      <c r="A24" s="32" t="s">
        <v>310</v>
      </c>
      <c r="B24" s="106" t="s">
        <v>251</v>
      </c>
      <c r="C24" s="126">
        <v>380.714</v>
      </c>
      <c r="D24" s="17">
        <v>341.423</v>
      </c>
      <c r="E24" s="18">
        <f t="shared" si="0"/>
        <v>89.6796545438308</v>
      </c>
      <c r="F24" s="88">
        <f t="shared" si="1"/>
        <v>-39.291</v>
      </c>
      <c r="G24" s="17">
        <v>303.905</v>
      </c>
      <c r="H24" s="399">
        <f t="shared" si="2"/>
        <v>112.34530527631992</v>
      </c>
      <c r="I24" s="403"/>
      <c r="J24" s="400"/>
    </row>
    <row r="25" spans="1:10" ht="63.75" customHeight="1" thickBot="1">
      <c r="A25" s="32" t="s">
        <v>247</v>
      </c>
      <c r="B25" s="106" t="s">
        <v>252</v>
      </c>
      <c r="C25" s="126">
        <v>3</v>
      </c>
      <c r="D25" s="17">
        <v>2.246</v>
      </c>
      <c r="E25" s="18">
        <f t="shared" si="0"/>
        <v>74.86666666666667</v>
      </c>
      <c r="F25" s="88">
        <f t="shared" si="1"/>
        <v>-0.754</v>
      </c>
      <c r="G25" s="17">
        <v>2.432</v>
      </c>
      <c r="H25" s="399">
        <f t="shared" si="2"/>
        <v>92.35197368421053</v>
      </c>
      <c r="I25" s="403"/>
      <c r="J25" s="400"/>
    </row>
    <row r="26" spans="1:10" ht="48.75" customHeight="1" hidden="1" thickBot="1">
      <c r="A26" s="32" t="s">
        <v>175</v>
      </c>
      <c r="B26" s="106" t="s">
        <v>60</v>
      </c>
      <c r="C26" s="126"/>
      <c r="D26" s="19"/>
      <c r="E26" s="18" t="e">
        <f t="shared" si="0"/>
        <v>#DIV/0!</v>
      </c>
      <c r="F26" s="88">
        <f t="shared" si="1"/>
        <v>0</v>
      </c>
      <c r="G26" s="19"/>
      <c r="H26" s="399" t="e">
        <f t="shared" si="2"/>
        <v>#DIV/0!</v>
      </c>
      <c r="I26" s="403"/>
      <c r="J26" s="400"/>
    </row>
    <row r="27" spans="1:10" ht="32.25" hidden="1" thickBot="1">
      <c r="A27" s="32" t="s">
        <v>6</v>
      </c>
      <c r="B27" s="106" t="s">
        <v>81</v>
      </c>
      <c r="C27" s="126"/>
      <c r="D27" s="17"/>
      <c r="E27" s="18" t="e">
        <f t="shared" si="0"/>
        <v>#DIV/0!</v>
      </c>
      <c r="F27" s="88">
        <f t="shared" si="1"/>
        <v>0</v>
      </c>
      <c r="G27" s="17"/>
      <c r="H27" s="399" t="e">
        <f t="shared" si="2"/>
        <v>#DIV/0!</v>
      </c>
      <c r="I27" s="403"/>
      <c r="J27" s="400"/>
    </row>
    <row r="28" spans="1:10" ht="32.25" hidden="1" thickBot="1">
      <c r="A28" s="32" t="s">
        <v>36</v>
      </c>
      <c r="B28" s="108" t="s">
        <v>35</v>
      </c>
      <c r="C28" s="126"/>
      <c r="D28" s="19"/>
      <c r="E28" s="18" t="e">
        <f t="shared" si="0"/>
        <v>#DIV/0!</v>
      </c>
      <c r="F28" s="88">
        <f t="shared" si="1"/>
        <v>0</v>
      </c>
      <c r="G28" s="19"/>
      <c r="H28" s="399" t="e">
        <f t="shared" si="2"/>
        <v>#DIV/0!</v>
      </c>
      <c r="I28" s="403"/>
      <c r="J28" s="400"/>
    </row>
    <row r="29" spans="1:10" ht="16.5" hidden="1" thickBot="1">
      <c r="A29" s="32" t="s">
        <v>36</v>
      </c>
      <c r="B29" s="108"/>
      <c r="C29" s="126"/>
      <c r="D29" s="19"/>
      <c r="E29" s="18"/>
      <c r="F29" s="88"/>
      <c r="G29" s="19"/>
      <c r="H29" s="399" t="e">
        <f t="shared" si="2"/>
        <v>#DIV/0!</v>
      </c>
      <c r="I29" s="403"/>
      <c r="J29" s="400"/>
    </row>
    <row r="30" spans="1:10" ht="79.5" customHeight="1" thickBot="1">
      <c r="A30" s="32" t="s">
        <v>248</v>
      </c>
      <c r="B30" s="106" t="s">
        <v>313</v>
      </c>
      <c r="C30" s="126">
        <v>2279.076</v>
      </c>
      <c r="D30" s="19">
        <v>2084.941</v>
      </c>
      <c r="E30" s="18">
        <f aca="true" t="shared" si="3" ref="E30:E53">D30/C30*100</f>
        <v>91.48185492717224</v>
      </c>
      <c r="F30" s="88">
        <f aca="true" t="shared" si="4" ref="F30:F42">D30-C30</f>
        <v>-194.13500000000022</v>
      </c>
      <c r="G30" s="19">
        <v>1716.029</v>
      </c>
      <c r="H30" s="399">
        <f t="shared" si="2"/>
        <v>121.4980049870952</v>
      </c>
      <c r="I30" s="403"/>
      <c r="J30" s="400"/>
    </row>
    <row r="31" spans="1:10" ht="32.25" hidden="1" thickBot="1">
      <c r="A31" s="32" t="s">
        <v>36</v>
      </c>
      <c r="B31" s="106" t="s">
        <v>42</v>
      </c>
      <c r="C31" s="126"/>
      <c r="D31" s="19"/>
      <c r="E31" s="18" t="e">
        <f t="shared" si="3"/>
        <v>#DIV/0!</v>
      </c>
      <c r="F31" s="88">
        <f t="shared" si="4"/>
        <v>0</v>
      </c>
      <c r="G31" s="19"/>
      <c r="H31" s="399" t="e">
        <f t="shared" si="2"/>
        <v>#DIV/0!</v>
      </c>
      <c r="I31" s="403"/>
      <c r="J31" s="400"/>
    </row>
    <row r="32" spans="1:10" ht="111" customHeight="1" thickBot="1">
      <c r="A32" s="32" t="s">
        <v>315</v>
      </c>
      <c r="B32" s="106" t="s">
        <v>316</v>
      </c>
      <c r="C32" s="126">
        <v>195.6</v>
      </c>
      <c r="D32" s="19">
        <v>186.82</v>
      </c>
      <c r="E32" s="18">
        <f t="shared" si="3"/>
        <v>95.51124744376278</v>
      </c>
      <c r="F32" s="88">
        <f t="shared" si="4"/>
        <v>-8.780000000000001</v>
      </c>
      <c r="G32" s="19">
        <v>137.426</v>
      </c>
      <c r="H32" s="399">
        <f t="shared" si="2"/>
        <v>135.94225255774018</v>
      </c>
      <c r="I32" s="403"/>
      <c r="J32" s="400"/>
    </row>
    <row r="33" spans="1:10" ht="48.75" customHeight="1" thickBot="1">
      <c r="A33" s="32" t="s">
        <v>249</v>
      </c>
      <c r="B33" s="106" t="s">
        <v>314</v>
      </c>
      <c r="C33" s="126">
        <v>566.417</v>
      </c>
      <c r="D33" s="19">
        <v>509.346</v>
      </c>
      <c r="E33" s="18">
        <f t="shared" si="3"/>
        <v>89.92420778331159</v>
      </c>
      <c r="F33" s="88">
        <f t="shared" si="4"/>
        <v>-57.071000000000026</v>
      </c>
      <c r="G33" s="19">
        <v>401.292</v>
      </c>
      <c r="H33" s="399">
        <f t="shared" si="2"/>
        <v>126.92652731676685</v>
      </c>
      <c r="I33" s="403"/>
      <c r="J33" s="400"/>
    </row>
    <row r="34" spans="1:10" ht="48" customHeight="1" thickBot="1">
      <c r="A34" s="32" t="s">
        <v>317</v>
      </c>
      <c r="B34" s="106" t="s">
        <v>318</v>
      </c>
      <c r="C34" s="126">
        <v>150</v>
      </c>
      <c r="D34" s="19">
        <v>69.413</v>
      </c>
      <c r="E34" s="18">
        <f t="shared" si="3"/>
        <v>46.27533333333333</v>
      </c>
      <c r="F34" s="88">
        <f t="shared" si="4"/>
        <v>-80.587</v>
      </c>
      <c r="G34" s="19">
        <v>113.075</v>
      </c>
      <c r="H34" s="399">
        <f t="shared" si="2"/>
        <v>61.386690249834174</v>
      </c>
      <c r="I34" s="403"/>
      <c r="J34" s="400"/>
    </row>
    <row r="35" spans="1:10" ht="66" customHeight="1" thickBot="1">
      <c r="A35" s="32" t="s">
        <v>319</v>
      </c>
      <c r="B35" s="106" t="s">
        <v>320</v>
      </c>
      <c r="C35" s="126">
        <v>170.425</v>
      </c>
      <c r="D35" s="19">
        <v>123.864</v>
      </c>
      <c r="E35" s="18">
        <f t="shared" si="3"/>
        <v>72.67947777614786</v>
      </c>
      <c r="F35" s="88">
        <f t="shared" si="4"/>
        <v>-46.56100000000001</v>
      </c>
      <c r="G35" s="19">
        <v>58.362</v>
      </c>
      <c r="H35" s="399">
        <f t="shared" si="2"/>
        <v>212.2339878688188</v>
      </c>
      <c r="I35" s="403"/>
      <c r="J35" s="400"/>
    </row>
    <row r="36" spans="1:10" ht="32.25" customHeight="1" thickBot="1">
      <c r="A36" s="32" t="s">
        <v>321</v>
      </c>
      <c r="B36" s="106" t="s">
        <v>322</v>
      </c>
      <c r="C36" s="126">
        <v>97.001</v>
      </c>
      <c r="D36" s="19"/>
      <c r="E36" s="18">
        <f t="shared" si="3"/>
        <v>0</v>
      </c>
      <c r="F36" s="88">
        <f t="shared" si="4"/>
        <v>-97.001</v>
      </c>
      <c r="G36" s="19"/>
      <c r="H36" s="399" t="e">
        <f t="shared" si="2"/>
        <v>#DIV/0!</v>
      </c>
      <c r="I36" s="403"/>
      <c r="J36" s="400"/>
    </row>
    <row r="37" spans="1:10" ht="93" customHeight="1" thickBot="1">
      <c r="A37" s="32" t="s">
        <v>323</v>
      </c>
      <c r="B37" s="106" t="s">
        <v>324</v>
      </c>
      <c r="C37" s="126">
        <v>129.144</v>
      </c>
      <c r="D37" s="19">
        <v>116.897</v>
      </c>
      <c r="E37" s="18">
        <f t="shared" si="3"/>
        <v>90.51678746205786</v>
      </c>
      <c r="F37" s="88">
        <f t="shared" si="4"/>
        <v>-12.247</v>
      </c>
      <c r="G37" s="19"/>
      <c r="H37" s="399" t="e">
        <f t="shared" si="2"/>
        <v>#DIV/0!</v>
      </c>
      <c r="I37" s="403"/>
      <c r="J37" s="400"/>
    </row>
    <row r="38" spans="1:10" ht="23.25" customHeight="1" thickBot="1">
      <c r="A38" s="28" t="s">
        <v>254</v>
      </c>
      <c r="B38" s="105" t="s">
        <v>8</v>
      </c>
      <c r="C38" s="125">
        <f>SUM(C39:C46)</f>
        <v>10233.094</v>
      </c>
      <c r="D38" s="125">
        <f>SUM(D39:D46)</f>
        <v>6887.342</v>
      </c>
      <c r="E38" s="16">
        <f t="shared" si="3"/>
        <v>67.30459038097372</v>
      </c>
      <c r="F38" s="16">
        <f t="shared" si="4"/>
        <v>-3345.7519999999995</v>
      </c>
      <c r="G38" s="125">
        <f>SUM(G39:G46)</f>
        <v>5155.169</v>
      </c>
      <c r="H38" s="398">
        <f t="shared" si="2"/>
        <v>133.60070251819096</v>
      </c>
      <c r="I38" s="401"/>
      <c r="J38" s="400"/>
    </row>
    <row r="39" spans="1:10" ht="46.5" customHeight="1" thickBot="1">
      <c r="A39" s="32" t="s">
        <v>255</v>
      </c>
      <c r="B39" s="106" t="s">
        <v>333</v>
      </c>
      <c r="C39" s="126"/>
      <c r="D39" s="19"/>
      <c r="E39" s="18" t="e">
        <f t="shared" si="3"/>
        <v>#DIV/0!</v>
      </c>
      <c r="F39" s="88">
        <f t="shared" si="4"/>
        <v>0</v>
      </c>
      <c r="G39" s="19">
        <v>3689.2</v>
      </c>
      <c r="H39" s="399">
        <f t="shared" si="2"/>
        <v>0</v>
      </c>
      <c r="I39" s="404"/>
      <c r="J39" s="400"/>
    </row>
    <row r="40" spans="1:10" ht="34.5" customHeight="1" thickBot="1">
      <c r="A40" s="32" t="s">
        <v>335</v>
      </c>
      <c r="B40" s="106" t="s">
        <v>336</v>
      </c>
      <c r="C40" s="186">
        <v>523.005</v>
      </c>
      <c r="D40" s="185">
        <v>218.261</v>
      </c>
      <c r="E40" s="18">
        <f t="shared" si="3"/>
        <v>41.732105811607916</v>
      </c>
      <c r="F40" s="88">
        <f t="shared" si="4"/>
        <v>-304.744</v>
      </c>
      <c r="G40" s="185"/>
      <c r="H40" s="399" t="e">
        <f t="shared" si="2"/>
        <v>#DIV/0!</v>
      </c>
      <c r="I40" s="401"/>
      <c r="J40" s="400"/>
    </row>
    <row r="41" spans="1:10" ht="51" customHeight="1" thickBot="1">
      <c r="A41" s="32" t="s">
        <v>337</v>
      </c>
      <c r="B41" s="106" t="s">
        <v>338</v>
      </c>
      <c r="C41" s="383"/>
      <c r="D41" s="17"/>
      <c r="E41" s="18" t="e">
        <f t="shared" si="3"/>
        <v>#DIV/0!</v>
      </c>
      <c r="F41" s="88">
        <f t="shared" si="4"/>
        <v>0</v>
      </c>
      <c r="G41" s="17"/>
      <c r="H41" s="399" t="e">
        <f t="shared" si="2"/>
        <v>#DIV/0!</v>
      </c>
      <c r="I41" s="401"/>
      <c r="J41" s="400"/>
    </row>
    <row r="42" spans="1:10" ht="35.25" customHeight="1" thickBot="1">
      <c r="A42" s="32" t="s">
        <v>339</v>
      </c>
      <c r="B42" s="106" t="s">
        <v>340</v>
      </c>
      <c r="C42" s="383">
        <v>1000</v>
      </c>
      <c r="D42" s="384">
        <v>1000</v>
      </c>
      <c r="E42" s="18">
        <f t="shared" si="3"/>
        <v>100</v>
      </c>
      <c r="F42" s="88">
        <f t="shared" si="4"/>
        <v>0</v>
      </c>
      <c r="G42" s="17"/>
      <c r="H42" s="399" t="e">
        <f t="shared" si="2"/>
        <v>#DIV/0!</v>
      </c>
      <c r="I42" s="401"/>
      <c r="J42" s="400"/>
    </row>
    <row r="43" spans="1:10" ht="31.5" customHeight="1" thickBot="1">
      <c r="A43" s="32" t="s">
        <v>341</v>
      </c>
      <c r="B43" s="106" t="s">
        <v>342</v>
      </c>
      <c r="C43" s="383">
        <v>750</v>
      </c>
      <c r="D43" s="384">
        <v>640</v>
      </c>
      <c r="E43" s="18">
        <f t="shared" si="3"/>
        <v>85.33333333333334</v>
      </c>
      <c r="F43" s="88">
        <f aca="true" t="shared" si="5" ref="F43:F64">D43-C43</f>
        <v>-110</v>
      </c>
      <c r="G43" s="19"/>
      <c r="H43" s="399" t="e">
        <f t="shared" si="2"/>
        <v>#DIV/0!</v>
      </c>
      <c r="I43" s="401"/>
      <c r="J43" s="400"/>
    </row>
    <row r="44" spans="1:10" ht="47.25" customHeight="1" thickBot="1">
      <c r="A44" s="32" t="s">
        <v>343</v>
      </c>
      <c r="B44" s="106" t="s">
        <v>344</v>
      </c>
      <c r="C44" s="383">
        <v>339.763</v>
      </c>
      <c r="D44" s="384">
        <v>297.438</v>
      </c>
      <c r="E44" s="18">
        <f t="shared" si="3"/>
        <v>87.54278717812122</v>
      </c>
      <c r="F44" s="88">
        <f t="shared" si="5"/>
        <v>-42.32499999999999</v>
      </c>
      <c r="G44" s="19"/>
      <c r="H44" s="399" t="e">
        <f aca="true" t="shared" si="6" ref="H44:H79">D44/G44*100</f>
        <v>#DIV/0!</v>
      </c>
      <c r="I44" s="401"/>
      <c r="J44" s="400"/>
    </row>
    <row r="45" spans="1:10" ht="33.75" customHeight="1" thickBot="1">
      <c r="A45" s="32" t="s">
        <v>256</v>
      </c>
      <c r="B45" s="106" t="s">
        <v>334</v>
      </c>
      <c r="C45" s="126">
        <v>4083.097</v>
      </c>
      <c r="D45" s="19">
        <v>1405.992</v>
      </c>
      <c r="E45" s="18">
        <f t="shared" si="3"/>
        <v>34.43445012450108</v>
      </c>
      <c r="F45" s="88">
        <f t="shared" si="5"/>
        <v>-2677.1050000000005</v>
      </c>
      <c r="G45" s="19">
        <v>1465.969</v>
      </c>
      <c r="H45" s="399">
        <f t="shared" si="6"/>
        <v>95.9087129400417</v>
      </c>
      <c r="I45" s="401"/>
      <c r="J45" s="400"/>
    </row>
    <row r="46" spans="1:10" ht="62.25" customHeight="1" thickBot="1">
      <c r="A46" s="32" t="s">
        <v>345</v>
      </c>
      <c r="B46" s="106" t="s">
        <v>346</v>
      </c>
      <c r="C46" s="126">
        <v>3537.229</v>
      </c>
      <c r="D46" s="19">
        <v>3325.651</v>
      </c>
      <c r="E46" s="18">
        <f t="shared" si="3"/>
        <v>94.01853823996127</v>
      </c>
      <c r="F46" s="88">
        <f t="shared" si="5"/>
        <v>-211.57799999999997</v>
      </c>
      <c r="G46" s="19"/>
      <c r="H46" s="399" t="e">
        <f t="shared" si="6"/>
        <v>#DIV/0!</v>
      </c>
      <c r="I46" s="401"/>
      <c r="J46" s="400"/>
    </row>
    <row r="47" spans="1:10" ht="16.5" customHeight="1" thickBot="1">
      <c r="A47" s="28" t="s">
        <v>257</v>
      </c>
      <c r="B47" s="109" t="s">
        <v>243</v>
      </c>
      <c r="C47" s="125">
        <f>SUM(C48:C50)</f>
        <v>4223.877</v>
      </c>
      <c r="D47" s="15">
        <f>SUM(D48:D50)</f>
        <v>3039.189</v>
      </c>
      <c r="E47" s="16">
        <f t="shared" si="3"/>
        <v>71.95259236952212</v>
      </c>
      <c r="F47" s="16">
        <f t="shared" si="5"/>
        <v>-1184.6880000000006</v>
      </c>
      <c r="G47" s="15">
        <f>SUM(G48:G50)</f>
        <v>5900.3150000000005</v>
      </c>
      <c r="H47" s="398">
        <f t="shared" si="6"/>
        <v>51.50892791317073</v>
      </c>
      <c r="I47" s="401"/>
      <c r="J47" s="400"/>
    </row>
    <row r="48" spans="1:10" ht="16.5" customHeight="1" thickBot="1">
      <c r="A48" s="32" t="s">
        <v>10</v>
      </c>
      <c r="B48" s="106" t="s">
        <v>9</v>
      </c>
      <c r="C48" s="126">
        <v>4218.077</v>
      </c>
      <c r="D48" s="17">
        <v>3035.189</v>
      </c>
      <c r="E48" s="18">
        <f t="shared" si="3"/>
        <v>71.95669969988693</v>
      </c>
      <c r="F48" s="88">
        <f t="shared" si="5"/>
        <v>-1182.8880000000004</v>
      </c>
      <c r="G48" s="17">
        <v>5884.206</v>
      </c>
      <c r="H48" s="399">
        <f t="shared" si="6"/>
        <v>51.58196364981104</v>
      </c>
      <c r="I48" s="401"/>
      <c r="J48" s="400"/>
    </row>
    <row r="49" spans="1:10" ht="15" customHeight="1" hidden="1" thickBot="1">
      <c r="A49" s="33"/>
      <c r="B49" s="106" t="s">
        <v>11</v>
      </c>
      <c r="C49" s="126"/>
      <c r="D49" s="19"/>
      <c r="E49" s="18" t="e">
        <f t="shared" si="3"/>
        <v>#DIV/0!</v>
      </c>
      <c r="F49" s="88">
        <f t="shared" si="5"/>
        <v>0</v>
      </c>
      <c r="G49" s="19"/>
      <c r="H49" s="399" t="e">
        <f t="shared" si="6"/>
        <v>#DIV/0!</v>
      </c>
      <c r="I49" s="401"/>
      <c r="J49" s="400"/>
    </row>
    <row r="50" spans="1:10" ht="18.75" customHeight="1" thickBot="1">
      <c r="A50" s="32" t="s">
        <v>10</v>
      </c>
      <c r="B50" s="106" t="s">
        <v>100</v>
      </c>
      <c r="C50" s="126">
        <v>5.8</v>
      </c>
      <c r="D50" s="19">
        <v>4</v>
      </c>
      <c r="E50" s="18">
        <f t="shared" si="3"/>
        <v>68.96551724137932</v>
      </c>
      <c r="F50" s="88">
        <f t="shared" si="5"/>
        <v>-1.7999999999999998</v>
      </c>
      <c r="G50" s="19">
        <v>16.109</v>
      </c>
      <c r="H50" s="398">
        <f t="shared" si="6"/>
        <v>24.83083990315972</v>
      </c>
      <c r="I50" s="401"/>
      <c r="J50" s="400"/>
    </row>
    <row r="51" spans="1:10" ht="18.75" customHeight="1" hidden="1" thickBot="1">
      <c r="A51" s="28"/>
      <c r="B51" s="105"/>
      <c r="C51" s="125"/>
      <c r="D51" s="15"/>
      <c r="E51" s="22" t="e">
        <f t="shared" si="3"/>
        <v>#DIV/0!</v>
      </c>
      <c r="F51" s="16">
        <f t="shared" si="5"/>
        <v>0</v>
      </c>
      <c r="G51" s="15">
        <f>G52+G53+G54</f>
        <v>0</v>
      </c>
      <c r="H51" s="398" t="e">
        <f t="shared" si="6"/>
        <v>#DIV/0!</v>
      </c>
      <c r="I51" s="401"/>
      <c r="J51" s="400"/>
    </row>
    <row r="52" spans="1:10" ht="20.25" customHeight="1" hidden="1" thickBot="1">
      <c r="A52" s="34"/>
      <c r="B52" s="110"/>
      <c r="C52" s="129"/>
      <c r="D52" s="20"/>
      <c r="E52" s="18" t="e">
        <f t="shared" si="3"/>
        <v>#DIV/0!</v>
      </c>
      <c r="F52" s="54">
        <f t="shared" si="5"/>
        <v>0</v>
      </c>
      <c r="G52" s="20"/>
      <c r="H52" s="399" t="e">
        <f t="shared" si="6"/>
        <v>#DIV/0!</v>
      </c>
      <c r="I52" s="401"/>
      <c r="J52" s="400"/>
    </row>
    <row r="53" spans="1:10" ht="30" customHeight="1" hidden="1" thickBot="1">
      <c r="A53" s="32"/>
      <c r="B53" s="106"/>
      <c r="C53" s="126"/>
      <c r="D53" s="19"/>
      <c r="E53" s="18" t="e">
        <f t="shared" si="3"/>
        <v>#DIV/0!</v>
      </c>
      <c r="F53" s="88">
        <f t="shared" si="5"/>
        <v>0</v>
      </c>
      <c r="G53" s="19"/>
      <c r="H53" s="399" t="e">
        <f t="shared" si="6"/>
        <v>#DIV/0!</v>
      </c>
      <c r="I53" s="401"/>
      <c r="J53" s="400"/>
    </row>
    <row r="54" spans="1:10" ht="16.5" hidden="1" thickBot="1">
      <c r="A54" s="32"/>
      <c r="B54" s="106" t="s">
        <v>14</v>
      </c>
      <c r="C54" s="127"/>
      <c r="D54" s="17"/>
      <c r="E54" s="21">
        <f>ROUND(IF(D54=0,0,D54/C54),3)</f>
        <v>0</v>
      </c>
      <c r="F54" s="88">
        <f t="shared" si="5"/>
        <v>0</v>
      </c>
      <c r="G54" s="17"/>
      <c r="H54" s="398" t="e">
        <f t="shared" si="6"/>
        <v>#DIV/0!</v>
      </c>
      <c r="I54" s="401"/>
      <c r="J54" s="400"/>
    </row>
    <row r="55" spans="1:10" ht="16.5" thickBot="1">
      <c r="A55" s="28" t="s">
        <v>258</v>
      </c>
      <c r="B55" s="105" t="s">
        <v>15</v>
      </c>
      <c r="C55" s="125">
        <v>9835.851</v>
      </c>
      <c r="D55" s="15">
        <v>7438.187</v>
      </c>
      <c r="E55" s="16">
        <f aca="true" t="shared" si="7" ref="E55:E64">D55/C55*100</f>
        <v>75.62321755382426</v>
      </c>
      <c r="F55" s="16">
        <f t="shared" si="5"/>
        <v>-2397.6640000000007</v>
      </c>
      <c r="G55" s="15">
        <v>6574.805</v>
      </c>
      <c r="H55" s="398">
        <f t="shared" si="6"/>
        <v>113.13167462761254</v>
      </c>
      <c r="I55" s="401"/>
      <c r="J55" s="400"/>
    </row>
    <row r="56" spans="1:10" ht="96.75" customHeight="1" thickBot="1">
      <c r="A56" s="67" t="s">
        <v>332</v>
      </c>
      <c r="B56" s="106" t="s">
        <v>263</v>
      </c>
      <c r="C56" s="186">
        <f>C55-C57</f>
        <v>8911.363000000001</v>
      </c>
      <c r="D56" s="186">
        <f>D55-D57</f>
        <v>6749.8859999999995</v>
      </c>
      <c r="E56" s="18">
        <f t="shared" si="7"/>
        <v>75.74470931102233</v>
      </c>
      <c r="F56" s="88">
        <f t="shared" si="5"/>
        <v>-2161.4770000000017</v>
      </c>
      <c r="G56" s="186">
        <f>G55-G57</f>
        <v>5931.731000000001</v>
      </c>
      <c r="H56" s="399">
        <f t="shared" si="6"/>
        <v>113.7928540589585</v>
      </c>
      <c r="I56" s="401"/>
      <c r="J56" s="400"/>
    </row>
    <row r="57" spans="1:10" ht="32.25" customHeight="1" thickBot="1">
      <c r="A57" s="32" t="s">
        <v>259</v>
      </c>
      <c r="B57" s="106" t="s">
        <v>264</v>
      </c>
      <c r="C57" s="130">
        <v>924.488</v>
      </c>
      <c r="D57" s="89">
        <v>688.301</v>
      </c>
      <c r="E57" s="18">
        <f t="shared" si="7"/>
        <v>74.45212917852909</v>
      </c>
      <c r="F57" s="88">
        <f t="shared" si="5"/>
        <v>-236.187</v>
      </c>
      <c r="G57" s="89">
        <v>643.074</v>
      </c>
      <c r="H57" s="399">
        <f t="shared" si="6"/>
        <v>107.03293866646763</v>
      </c>
      <c r="I57" s="401"/>
      <c r="J57" s="400"/>
    </row>
    <row r="58" spans="1:10" ht="63.75" hidden="1" thickBot="1">
      <c r="A58" s="35" t="s">
        <v>45</v>
      </c>
      <c r="B58" s="111" t="s">
        <v>46</v>
      </c>
      <c r="C58" s="131"/>
      <c r="D58" s="90"/>
      <c r="E58" s="18" t="e">
        <f>D58/C58*100</f>
        <v>#DIV/0!</v>
      </c>
      <c r="F58" s="88">
        <f>D58-C58</f>
        <v>0</v>
      </c>
      <c r="G58" s="90"/>
      <c r="H58" s="399" t="e">
        <f t="shared" si="6"/>
        <v>#DIV/0!</v>
      </c>
      <c r="I58" s="401"/>
      <c r="J58" s="400"/>
    </row>
    <row r="59" spans="1:10" ht="20.25" customHeight="1" thickBot="1">
      <c r="A59" s="28" t="s">
        <v>350</v>
      </c>
      <c r="B59" s="105" t="s">
        <v>351</v>
      </c>
      <c r="C59" s="125">
        <f>SUM(C60:C66)</f>
        <v>5602.731</v>
      </c>
      <c r="D59" s="125">
        <f>SUM(D60:D66)</f>
        <v>3814.643</v>
      </c>
      <c r="E59" s="16">
        <f>D59/C59*100</f>
        <v>68.08542119905454</v>
      </c>
      <c r="F59" s="16">
        <f>D59-C59</f>
        <v>-1788.0879999999997</v>
      </c>
      <c r="G59" s="125">
        <f>SUM(G60:G66)</f>
        <v>0</v>
      </c>
      <c r="H59" s="398" t="e">
        <f t="shared" si="6"/>
        <v>#DIV/0!</v>
      </c>
      <c r="I59" s="401"/>
      <c r="J59" s="400"/>
    </row>
    <row r="60" spans="1:8" ht="20.25" customHeight="1" thickBot="1">
      <c r="A60" s="391" t="s">
        <v>349</v>
      </c>
      <c r="B60" s="392" t="s">
        <v>356</v>
      </c>
      <c r="C60" s="393">
        <v>93.8</v>
      </c>
      <c r="D60" s="394"/>
      <c r="E60" s="305">
        <f>D60/C60*100</f>
        <v>0</v>
      </c>
      <c r="F60" s="305">
        <f>D60-C60</f>
        <v>-93.8</v>
      </c>
      <c r="G60" s="394"/>
      <c r="H60" s="307" t="e">
        <f t="shared" si="6"/>
        <v>#DIV/0!</v>
      </c>
    </row>
    <row r="61" spans="1:8" ht="47.25" customHeight="1" thickBot="1">
      <c r="A61" s="32" t="s">
        <v>352</v>
      </c>
      <c r="B61" s="106" t="s">
        <v>357</v>
      </c>
      <c r="C61" s="126">
        <v>507</v>
      </c>
      <c r="D61" s="19"/>
      <c r="E61" s="18">
        <f t="shared" si="7"/>
        <v>0</v>
      </c>
      <c r="F61" s="88">
        <f t="shared" si="5"/>
        <v>-507</v>
      </c>
      <c r="G61" s="19"/>
      <c r="H61" s="157" t="e">
        <f t="shared" si="6"/>
        <v>#DIV/0!</v>
      </c>
    </row>
    <row r="62" spans="1:8" ht="33" customHeight="1" hidden="1" thickBot="1">
      <c r="A62" s="32"/>
      <c r="B62" s="106"/>
      <c r="C62" s="126"/>
      <c r="D62" s="19"/>
      <c r="E62" s="18" t="e">
        <f t="shared" si="7"/>
        <v>#DIV/0!</v>
      </c>
      <c r="F62" s="88">
        <f t="shared" si="5"/>
        <v>0</v>
      </c>
      <c r="G62" s="19"/>
      <c r="H62" s="157" t="e">
        <f t="shared" si="6"/>
        <v>#DIV/0!</v>
      </c>
    </row>
    <row r="63" spans="1:8" ht="31.5" customHeight="1" hidden="1" thickBot="1">
      <c r="A63" s="32"/>
      <c r="B63" s="78"/>
      <c r="C63" s="126"/>
      <c r="D63" s="19"/>
      <c r="E63" s="18" t="e">
        <f t="shared" si="7"/>
        <v>#DIV/0!</v>
      </c>
      <c r="F63" s="88">
        <f t="shared" si="5"/>
        <v>0</v>
      </c>
      <c r="G63" s="19"/>
      <c r="H63" s="157" t="e">
        <f t="shared" si="6"/>
        <v>#DIV/0!</v>
      </c>
    </row>
    <row r="64" spans="1:8" ht="30.75" customHeight="1" thickBot="1">
      <c r="A64" s="32" t="s">
        <v>353</v>
      </c>
      <c r="B64" s="78" t="s">
        <v>265</v>
      </c>
      <c r="C64" s="126">
        <v>4511.931</v>
      </c>
      <c r="D64" s="19">
        <v>3756.421</v>
      </c>
      <c r="E64" s="18">
        <f t="shared" si="7"/>
        <v>83.2552847106926</v>
      </c>
      <c r="F64" s="88">
        <f t="shared" si="5"/>
        <v>-755.5099999999998</v>
      </c>
      <c r="G64" s="19"/>
      <c r="H64" s="157" t="e">
        <f t="shared" si="6"/>
        <v>#DIV/0!</v>
      </c>
    </row>
    <row r="65" spans="1:8" ht="30" customHeight="1" thickBot="1">
      <c r="A65" s="32" t="s">
        <v>354</v>
      </c>
      <c r="B65" s="79" t="s">
        <v>358</v>
      </c>
      <c r="C65" s="126">
        <v>430</v>
      </c>
      <c r="D65" s="19"/>
      <c r="E65" s="165">
        <f>D65/C65*100</f>
        <v>0</v>
      </c>
      <c r="F65" s="88">
        <f>D65-C65</f>
        <v>-430</v>
      </c>
      <c r="G65" s="19">
        <v>0</v>
      </c>
      <c r="H65" s="157" t="e">
        <f t="shared" si="6"/>
        <v>#DIV/0!</v>
      </c>
    </row>
    <row r="66" spans="1:8" ht="32.25" customHeight="1" thickBot="1">
      <c r="A66" s="32" t="s">
        <v>355</v>
      </c>
      <c r="B66" s="79" t="s">
        <v>359</v>
      </c>
      <c r="C66" s="126">
        <v>60</v>
      </c>
      <c r="D66" s="19">
        <v>58.222</v>
      </c>
      <c r="E66" s="165">
        <f>D66/C66*100</f>
        <v>97.03666666666668</v>
      </c>
      <c r="F66" s="88">
        <f>D66-C66</f>
        <v>-1.7779999999999987</v>
      </c>
      <c r="G66" s="19"/>
      <c r="H66" s="157" t="e">
        <f t="shared" si="6"/>
        <v>#DIV/0!</v>
      </c>
    </row>
    <row r="67" spans="1:8" ht="20.25" customHeight="1" hidden="1" thickBot="1">
      <c r="A67" s="387"/>
      <c r="B67" s="389"/>
      <c r="C67" s="388"/>
      <c r="D67" s="386"/>
      <c r="E67" s="385" t="e">
        <f>D67/C67*100</f>
        <v>#DIV/0!</v>
      </c>
      <c r="F67" s="385">
        <f>D67-C67</f>
        <v>0</v>
      </c>
      <c r="G67" s="386"/>
      <c r="H67" s="390" t="e">
        <f>D67/G67*100</f>
        <v>#DIV/0!</v>
      </c>
    </row>
    <row r="68" spans="1:8" ht="30" customHeight="1" hidden="1" thickBot="1">
      <c r="A68" s="32"/>
      <c r="B68" s="79"/>
      <c r="C68" s="126"/>
      <c r="D68" s="19"/>
      <c r="E68" s="165"/>
      <c r="F68" s="88"/>
      <c r="G68" s="19"/>
      <c r="H68" s="157"/>
    </row>
    <row r="69" spans="1:8" ht="30" customHeight="1" hidden="1" thickBot="1">
      <c r="A69" s="32"/>
      <c r="B69" s="79"/>
      <c r="C69" s="126"/>
      <c r="D69" s="19"/>
      <c r="E69" s="165"/>
      <c r="F69" s="88"/>
      <c r="G69" s="19"/>
      <c r="H69" s="157"/>
    </row>
    <row r="70" spans="1:8" ht="16.5" thickBot="1">
      <c r="A70" s="74" t="s">
        <v>360</v>
      </c>
      <c r="B70" s="113" t="s">
        <v>361</v>
      </c>
      <c r="C70" s="125">
        <f>SUM(C71:C72)</f>
        <v>500</v>
      </c>
      <c r="D70" s="125">
        <f>SUM(D71:D72)</f>
        <v>50</v>
      </c>
      <c r="E70" s="303">
        <f>D70/C70*100</f>
        <v>10</v>
      </c>
      <c r="F70" s="303">
        <f>D70-C70</f>
        <v>-450</v>
      </c>
      <c r="G70" s="125">
        <f>SUM(G71:G72)</f>
        <v>161.13</v>
      </c>
      <c r="H70" s="155">
        <f t="shared" si="6"/>
        <v>31.030844659591633</v>
      </c>
    </row>
    <row r="71" spans="1:8" ht="30" customHeight="1" thickBot="1">
      <c r="A71" s="32" t="s">
        <v>347</v>
      </c>
      <c r="B71" s="106" t="s">
        <v>348</v>
      </c>
      <c r="C71" s="126">
        <v>50</v>
      </c>
      <c r="D71" s="19">
        <v>50</v>
      </c>
      <c r="E71" s="18">
        <f>D71/C71*100</f>
        <v>100</v>
      </c>
      <c r="F71" s="88">
        <f>D71-C71</f>
        <v>0</v>
      </c>
      <c r="G71" s="19">
        <v>161.13</v>
      </c>
      <c r="H71" s="157">
        <f>D71/G71*100</f>
        <v>31.030844659591633</v>
      </c>
    </row>
    <row r="72" spans="1:8" ht="17.25" customHeight="1" thickBot="1">
      <c r="A72" s="391" t="s">
        <v>362</v>
      </c>
      <c r="B72" s="392" t="s">
        <v>363</v>
      </c>
      <c r="C72" s="393">
        <v>450</v>
      </c>
      <c r="D72" s="395"/>
      <c r="E72" s="305">
        <f aca="true" t="shared" si="8" ref="E72:E81">D72/C72*100</f>
        <v>0</v>
      </c>
      <c r="F72" s="305">
        <f aca="true" t="shared" si="9" ref="F72:F81">D72-C72</f>
        <v>-450</v>
      </c>
      <c r="G72" s="395"/>
      <c r="H72" s="307" t="e">
        <f t="shared" si="6"/>
        <v>#DIV/0!</v>
      </c>
    </row>
    <row r="73" spans="1:8" ht="20.25" customHeight="1" thickBot="1">
      <c r="A73" s="28" t="s">
        <v>364</v>
      </c>
      <c r="B73" s="112" t="s">
        <v>365</v>
      </c>
      <c r="C73" s="125">
        <f>SUM(C74:C76)</f>
        <v>4701</v>
      </c>
      <c r="D73" s="125">
        <f>SUM(D74:D76)</f>
        <v>4701</v>
      </c>
      <c r="E73" s="16">
        <f t="shared" si="8"/>
        <v>100</v>
      </c>
      <c r="F73" s="16">
        <f t="shared" si="9"/>
        <v>0</v>
      </c>
      <c r="G73" s="125">
        <f>SUM(G74:G76)</f>
        <v>6425.6</v>
      </c>
      <c r="H73" s="155">
        <f t="shared" si="6"/>
        <v>73.16048306772907</v>
      </c>
    </row>
    <row r="74" spans="1:8" ht="18" customHeight="1" thickBot="1">
      <c r="A74" s="391" t="s">
        <v>296</v>
      </c>
      <c r="B74" s="392" t="s">
        <v>235</v>
      </c>
      <c r="C74" s="393">
        <v>4293</v>
      </c>
      <c r="D74" s="396">
        <v>4293</v>
      </c>
      <c r="E74" s="305">
        <f t="shared" si="8"/>
        <v>100</v>
      </c>
      <c r="F74" s="305">
        <f t="shared" si="9"/>
        <v>0</v>
      </c>
      <c r="G74" s="396">
        <v>6047.6</v>
      </c>
      <c r="H74" s="307">
        <f t="shared" si="6"/>
        <v>70.9868377538197</v>
      </c>
    </row>
    <row r="75" spans="1:8" ht="20.25" customHeight="1" hidden="1" thickBot="1">
      <c r="A75" s="391" t="s">
        <v>32</v>
      </c>
      <c r="B75" s="392" t="s">
        <v>71</v>
      </c>
      <c r="C75" s="393"/>
      <c r="D75" s="394"/>
      <c r="E75" s="305" t="e">
        <f t="shared" si="8"/>
        <v>#DIV/0!</v>
      </c>
      <c r="F75" s="305">
        <f t="shared" si="9"/>
        <v>0</v>
      </c>
      <c r="G75" s="394"/>
      <c r="H75" s="307" t="e">
        <f t="shared" si="6"/>
        <v>#DIV/0!</v>
      </c>
    </row>
    <row r="76" spans="1:8" ht="19.5" customHeight="1" thickBot="1">
      <c r="A76" s="391" t="s">
        <v>366</v>
      </c>
      <c r="B76" s="397" t="s">
        <v>367</v>
      </c>
      <c r="C76" s="393">
        <v>408</v>
      </c>
      <c r="D76" s="394">
        <v>408</v>
      </c>
      <c r="E76" s="305">
        <f t="shared" si="8"/>
        <v>100</v>
      </c>
      <c r="F76" s="305">
        <f t="shared" si="9"/>
        <v>0</v>
      </c>
      <c r="G76" s="394">
        <v>378</v>
      </c>
      <c r="H76" s="307">
        <f t="shared" si="6"/>
        <v>107.93650793650794</v>
      </c>
    </row>
    <row r="77" spans="1:8" ht="21" customHeight="1" hidden="1" thickBot="1">
      <c r="A77" s="28" t="s">
        <v>48</v>
      </c>
      <c r="B77" s="104" t="s">
        <v>72</v>
      </c>
      <c r="C77" s="125"/>
      <c r="D77" s="15"/>
      <c r="E77" s="16" t="e">
        <f t="shared" si="8"/>
        <v>#DIV/0!</v>
      </c>
      <c r="F77" s="16">
        <f t="shared" si="9"/>
        <v>0</v>
      </c>
      <c r="G77" s="15"/>
      <c r="H77" s="155" t="e">
        <f t="shared" si="6"/>
        <v>#DIV/0!</v>
      </c>
    </row>
    <row r="78" spans="1:8" ht="30" customHeight="1" hidden="1" thickBot="1">
      <c r="A78" s="42" t="s">
        <v>33</v>
      </c>
      <c r="B78" s="116" t="s">
        <v>73</v>
      </c>
      <c r="C78" s="134"/>
      <c r="D78" s="15"/>
      <c r="E78" s="16" t="e">
        <f t="shared" si="8"/>
        <v>#DIV/0!</v>
      </c>
      <c r="F78" s="16">
        <f t="shared" si="9"/>
        <v>0</v>
      </c>
      <c r="G78" s="15"/>
      <c r="H78" s="155" t="e">
        <f t="shared" si="6"/>
        <v>#DIV/0!</v>
      </c>
    </row>
    <row r="79" spans="1:8" ht="48" hidden="1" thickBot="1">
      <c r="A79" s="52" t="s">
        <v>120</v>
      </c>
      <c r="B79" s="117" t="s">
        <v>121</v>
      </c>
      <c r="C79" s="125"/>
      <c r="D79" s="15"/>
      <c r="E79" s="16" t="e">
        <f t="shared" si="8"/>
        <v>#DIV/0!</v>
      </c>
      <c r="F79" s="16">
        <f t="shared" si="9"/>
        <v>0</v>
      </c>
      <c r="G79" s="15"/>
      <c r="H79" s="155" t="e">
        <f t="shared" si="6"/>
        <v>#DIV/0!</v>
      </c>
    </row>
    <row r="80" spans="1:8" ht="48" hidden="1" thickBot="1">
      <c r="A80" s="52" t="s">
        <v>41</v>
      </c>
      <c r="B80" s="105" t="s">
        <v>70</v>
      </c>
      <c r="C80" s="135"/>
      <c r="D80" s="15"/>
      <c r="E80" s="16" t="e">
        <f t="shared" si="8"/>
        <v>#DIV/0!</v>
      </c>
      <c r="F80" s="16">
        <f t="shared" si="9"/>
        <v>0</v>
      </c>
      <c r="G80" s="15"/>
      <c r="H80" s="155" t="e">
        <f>D80/G80*100</f>
        <v>#DIV/0!</v>
      </c>
    </row>
    <row r="81" spans="1:8" ht="33.75" customHeight="1">
      <c r="A81" s="179"/>
      <c r="B81" s="180" t="s">
        <v>74</v>
      </c>
      <c r="C81" s="181">
        <f>C4+C6+C7+C15+C38+C47+C55+C59+C70+C73</f>
        <v>412899.738</v>
      </c>
      <c r="D81" s="181">
        <f>D4+D6+D7+D15+D38+D47+D55+D59+D70+D73</f>
        <v>327206.828</v>
      </c>
      <c r="E81" s="96">
        <f t="shared" si="8"/>
        <v>79.24607305030548</v>
      </c>
      <c r="F81" s="97">
        <f t="shared" si="9"/>
        <v>-85692.91000000003</v>
      </c>
      <c r="G81" s="181">
        <f>G4+G6+G7+G15+G38+G47+G55+G59+G70+G73</f>
        <v>335652.51300000004</v>
      </c>
      <c r="H81" s="158">
        <f>D81/G81*100</f>
        <v>97.4838010523103</v>
      </c>
    </row>
  </sheetData>
  <sheetProtection/>
  <printOptions/>
  <pageMargins left="0.7086614173228347" right="0.2362204724409449" top="0.2362204724409449" bottom="0.31496062992125984" header="0.2755905511811024" footer="0.2362204724409449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25">
      <selection activeCell="E151" sqref="E151"/>
    </sheetView>
  </sheetViews>
  <sheetFormatPr defaultColWidth="9.00390625" defaultRowHeight="12.75"/>
  <cols>
    <col min="2" max="2" width="44.50390625" style="177" customWidth="1"/>
    <col min="3" max="3" width="12.50390625" style="0" customWidth="1"/>
    <col min="4" max="4" width="10.875" style="0" customWidth="1"/>
    <col min="5" max="5" width="10.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80</v>
      </c>
      <c r="B1" s="175" t="s">
        <v>58</v>
      </c>
      <c r="C1" s="137" t="s">
        <v>301</v>
      </c>
      <c r="D1" s="84" t="s">
        <v>299</v>
      </c>
      <c r="E1" s="84" t="s">
        <v>109</v>
      </c>
      <c r="F1" s="84" t="s">
        <v>1</v>
      </c>
      <c r="G1" s="84" t="s">
        <v>238</v>
      </c>
      <c r="H1" s="145" t="s">
        <v>297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2:8" ht="19.5" customHeight="1" hidden="1" thickBot="1">
      <c r="B3" s="80" t="s">
        <v>0</v>
      </c>
      <c r="C3" s="81"/>
      <c r="D3" s="120"/>
      <c r="E3" s="120"/>
      <c r="F3" s="150"/>
      <c r="G3" s="120"/>
      <c r="H3" s="151"/>
    </row>
    <row r="4" spans="1:8" s="2" customFormat="1" ht="23.25" customHeight="1" hidden="1" thickBot="1">
      <c r="A4" s="27" t="s">
        <v>2</v>
      </c>
      <c r="B4" s="103" t="s">
        <v>65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5">
        <f>D4/G4*100</f>
        <v>100</v>
      </c>
    </row>
    <row r="5" spans="1:8" ht="45.75" customHeight="1" hidden="1">
      <c r="A5" s="28" t="s">
        <v>3</v>
      </c>
      <c r="B5" s="104" t="s">
        <v>89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4"/>
    </row>
    <row r="6" spans="1:8" ht="30.75" customHeight="1" hidden="1" thickBot="1">
      <c r="A6" s="29" t="s">
        <v>39</v>
      </c>
      <c r="B6" s="105" t="s">
        <v>90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5">
        <f aca="true" t="shared" si="2" ref="H6:H69">D6/G6*100</f>
        <v>100</v>
      </c>
    </row>
    <row r="7" spans="1:8" ht="18" customHeight="1" hidden="1" thickBot="1">
      <c r="A7" s="28" t="s">
        <v>94</v>
      </c>
      <c r="B7" s="105" t="s">
        <v>66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5">
        <f t="shared" si="2"/>
        <v>100</v>
      </c>
    </row>
    <row r="8" spans="1:8" ht="16.5" customHeight="1" hidden="1" thickBot="1">
      <c r="A8" s="30"/>
      <c r="B8" s="106" t="s">
        <v>26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7">
        <f t="shared" si="2"/>
        <v>100</v>
      </c>
    </row>
    <row r="9" spans="1:8" ht="29.25" customHeight="1" hidden="1" thickBot="1">
      <c r="A9" s="30"/>
      <c r="B9" s="76" t="s">
        <v>152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7">
        <f t="shared" si="2"/>
        <v>100</v>
      </c>
    </row>
    <row r="10" spans="1:8" ht="29.25" customHeight="1" hidden="1" thickBot="1">
      <c r="A10" s="31"/>
      <c r="B10" s="106" t="s">
        <v>37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7" t="e">
        <f t="shared" si="2"/>
        <v>#DIV/0!</v>
      </c>
    </row>
    <row r="11" spans="1:10" ht="29.25" customHeight="1" hidden="1" thickBot="1">
      <c r="A11" s="27" t="s">
        <v>95</v>
      </c>
      <c r="B11" s="105" t="s">
        <v>4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5">
        <f t="shared" si="2"/>
        <v>100</v>
      </c>
      <c r="I11" s="45"/>
      <c r="J11" s="45"/>
    </row>
    <row r="12" spans="1:9" ht="191.25" customHeight="1" hidden="1" thickBot="1">
      <c r="A12" s="67" t="s">
        <v>153</v>
      </c>
      <c r="B12" s="106" t="s">
        <v>132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7">
        <f t="shared" si="2"/>
        <v>100</v>
      </c>
      <c r="I12" s="44"/>
    </row>
    <row r="13" spans="1:9" ht="15" customHeight="1" hidden="1" thickBot="1">
      <c r="A13" s="32" t="s">
        <v>96</v>
      </c>
      <c r="B13" s="106" t="s">
        <v>5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7">
        <f t="shared" si="2"/>
        <v>100</v>
      </c>
      <c r="I13" s="44"/>
    </row>
    <row r="14" spans="1:9" ht="30.75" customHeight="1" hidden="1" thickBot="1">
      <c r="A14" s="50" t="s">
        <v>111</v>
      </c>
      <c r="B14" s="106" t="s">
        <v>112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7">
        <f t="shared" si="2"/>
        <v>100</v>
      </c>
      <c r="I14" s="44"/>
    </row>
    <row r="15" spans="1:9" ht="49.5" customHeight="1" hidden="1" thickBot="1">
      <c r="A15" s="40" t="s">
        <v>154</v>
      </c>
      <c r="B15" s="106" t="s">
        <v>156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7">
        <f t="shared" si="2"/>
        <v>100</v>
      </c>
      <c r="I15" s="44"/>
    </row>
    <row r="16" spans="1:9" ht="15.75" customHeight="1" hidden="1" thickBot="1">
      <c r="A16" s="46" t="s">
        <v>18</v>
      </c>
      <c r="B16" s="106" t="s">
        <v>79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7">
        <f t="shared" si="2"/>
        <v>100</v>
      </c>
      <c r="I16" s="44"/>
    </row>
    <row r="17" spans="1:9" ht="75.75" customHeight="1" hidden="1" thickBot="1">
      <c r="A17" s="47" t="s">
        <v>102</v>
      </c>
      <c r="B17" s="107" t="s">
        <v>103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7">
        <f t="shared" si="2"/>
        <v>100</v>
      </c>
      <c r="I17" s="44"/>
    </row>
    <row r="18" spans="1:9" ht="43.5" customHeight="1" hidden="1">
      <c r="A18" s="41" t="s">
        <v>127</v>
      </c>
      <c r="B18" s="106" t="s">
        <v>128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7" t="e">
        <f t="shared" si="2"/>
        <v>#DIV/0!</v>
      </c>
      <c r="I18" s="44"/>
    </row>
    <row r="19" spans="1:9" ht="30" customHeight="1" hidden="1" thickBot="1">
      <c r="A19" s="32" t="s">
        <v>19</v>
      </c>
      <c r="B19" s="106" t="s">
        <v>147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7">
        <f t="shared" si="2"/>
        <v>100</v>
      </c>
      <c r="I19" s="44"/>
    </row>
    <row r="20" spans="1:9" ht="19.5" customHeight="1" hidden="1" thickBot="1">
      <c r="A20" s="32" t="s">
        <v>34</v>
      </c>
      <c r="B20" s="106" t="s">
        <v>67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7" t="e">
        <f t="shared" si="2"/>
        <v>#DIV/0!</v>
      </c>
      <c r="I20" s="44"/>
    </row>
    <row r="21" spans="1:9" ht="30.75" customHeight="1" hidden="1" thickBot="1">
      <c r="A21" s="32" t="s">
        <v>20</v>
      </c>
      <c r="B21" s="106" t="s">
        <v>60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7" t="e">
        <f t="shared" si="2"/>
        <v>#DIV/0!</v>
      </c>
      <c r="I21" s="44"/>
    </row>
    <row r="22" spans="1:9" ht="28.5" customHeight="1" hidden="1" thickBot="1">
      <c r="A22" s="32" t="s">
        <v>6</v>
      </c>
      <c r="B22" s="106" t="s">
        <v>81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7" t="e">
        <f t="shared" si="2"/>
        <v>#DIV/0!</v>
      </c>
      <c r="I22" s="44"/>
    </row>
    <row r="23" spans="1:9" ht="33.75" customHeight="1" hidden="1" thickBot="1">
      <c r="A23" s="32" t="s">
        <v>36</v>
      </c>
      <c r="B23" s="108" t="s">
        <v>35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7" t="e">
        <f t="shared" si="2"/>
        <v>#DIV/0!</v>
      </c>
      <c r="I23" s="44"/>
    </row>
    <row r="24" spans="1:9" ht="45.75" customHeight="1" hidden="1" thickBot="1">
      <c r="A24" s="32" t="s">
        <v>36</v>
      </c>
      <c r="B24" s="108"/>
      <c r="C24" s="126"/>
      <c r="D24" s="19"/>
      <c r="E24" s="18"/>
      <c r="F24" s="86"/>
      <c r="G24" s="19"/>
      <c r="H24" s="157" t="e">
        <f t="shared" si="2"/>
        <v>#DIV/0!</v>
      </c>
      <c r="I24" s="44"/>
    </row>
    <row r="25" spans="1:8" ht="33.75" customHeight="1" hidden="1" thickBot="1">
      <c r="A25" s="32" t="s">
        <v>21</v>
      </c>
      <c r="B25" s="106" t="s">
        <v>24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7">
        <f t="shared" si="2"/>
        <v>100</v>
      </c>
    </row>
    <row r="26" spans="1:8" ht="25.5" customHeight="1" hidden="1">
      <c r="A26" s="32" t="s">
        <v>36</v>
      </c>
      <c r="B26" s="106" t="s">
        <v>42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7" t="e">
        <f t="shared" si="2"/>
        <v>#DIV/0!</v>
      </c>
    </row>
    <row r="27" spans="1:8" ht="32.25" customHeight="1" hidden="1" thickBot="1">
      <c r="A27" s="32" t="s">
        <v>113</v>
      </c>
      <c r="B27" s="106" t="s">
        <v>115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7">
        <f t="shared" si="2"/>
        <v>100</v>
      </c>
    </row>
    <row r="28" spans="1:8" ht="32.25" customHeight="1" hidden="1" thickBot="1">
      <c r="A28" s="32" t="s">
        <v>114</v>
      </c>
      <c r="B28" s="106" t="s">
        <v>116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7">
        <f t="shared" si="2"/>
        <v>100</v>
      </c>
    </row>
    <row r="29" spans="1:8" ht="47.25" customHeight="1" hidden="1" thickBot="1">
      <c r="A29" s="32" t="s">
        <v>38</v>
      </c>
      <c r="B29" s="106" t="s">
        <v>82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7">
        <f t="shared" si="2"/>
        <v>100</v>
      </c>
    </row>
    <row r="30" spans="1:8" ht="32.25" customHeight="1" hidden="1" thickBot="1">
      <c r="A30" s="32" t="s">
        <v>7</v>
      </c>
      <c r="B30" s="106" t="s">
        <v>61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7">
        <f t="shared" si="2"/>
        <v>100</v>
      </c>
    </row>
    <row r="31" spans="1:8" ht="45.75" customHeight="1" hidden="1" thickBot="1">
      <c r="A31" s="32" t="s">
        <v>110</v>
      </c>
      <c r="B31" s="106" t="s">
        <v>126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7">
        <f t="shared" si="2"/>
        <v>100</v>
      </c>
    </row>
    <row r="32" spans="1:8" ht="21.75" customHeight="1" hidden="1" thickBot="1">
      <c r="A32" s="28" t="s">
        <v>98</v>
      </c>
      <c r="B32" s="105" t="s">
        <v>8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5">
        <f t="shared" si="2"/>
        <v>100</v>
      </c>
    </row>
    <row r="33" spans="1:8" ht="32.25" customHeight="1" hidden="1" thickBot="1">
      <c r="A33" s="32" t="s">
        <v>136</v>
      </c>
      <c r="B33" s="106" t="s">
        <v>138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7" t="e">
        <f t="shared" si="2"/>
        <v>#DIV/0!</v>
      </c>
    </row>
    <row r="34" spans="1:8" ht="31.5" customHeight="1" hidden="1" thickBot="1">
      <c r="A34" s="32" t="s">
        <v>30</v>
      </c>
      <c r="B34" s="106" t="s">
        <v>31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7">
        <f t="shared" si="2"/>
        <v>100</v>
      </c>
    </row>
    <row r="35" spans="1:8" ht="31.5" customHeight="1" hidden="1">
      <c r="A35" s="32" t="s">
        <v>53</v>
      </c>
      <c r="B35" s="106" t="s">
        <v>49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7" t="e">
        <f t="shared" si="2"/>
        <v>#DIV/0!</v>
      </c>
    </row>
    <row r="36" spans="1:8" ht="30.75" customHeight="1" hidden="1" thickBot="1">
      <c r="A36" s="32" t="s">
        <v>150</v>
      </c>
      <c r="B36" s="106" t="s">
        <v>151</v>
      </c>
      <c r="C36" s="127"/>
      <c r="D36" s="17"/>
      <c r="E36" s="18" t="e">
        <f t="shared" si="3"/>
        <v>#DIV/0!</v>
      </c>
      <c r="F36" s="86"/>
      <c r="G36" s="17"/>
      <c r="H36" s="157" t="e">
        <f t="shared" si="2"/>
        <v>#DIV/0!</v>
      </c>
    </row>
    <row r="37" spans="1:8" ht="16.5" customHeight="1" hidden="1" thickBot="1">
      <c r="A37" s="32" t="s">
        <v>43</v>
      </c>
      <c r="B37" s="106" t="s">
        <v>55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7" t="e">
        <f t="shared" si="2"/>
        <v>#DIV/0!</v>
      </c>
    </row>
    <row r="38" spans="1:8" ht="30.75" customHeight="1" hidden="1" thickBot="1">
      <c r="A38" s="32" t="s">
        <v>54</v>
      </c>
      <c r="B38" s="106" t="s">
        <v>56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7" t="e">
        <f t="shared" si="2"/>
        <v>#DIV/0!</v>
      </c>
    </row>
    <row r="39" spans="1:8" ht="15" customHeight="1" hidden="1" thickBot="1">
      <c r="A39" s="32" t="s">
        <v>88</v>
      </c>
      <c r="B39" s="106" t="s">
        <v>68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7">
        <f t="shared" si="2"/>
        <v>100</v>
      </c>
    </row>
    <row r="40" spans="1:8" ht="96.75" customHeight="1" hidden="1" thickBot="1">
      <c r="A40" s="32" t="s">
        <v>129</v>
      </c>
      <c r="B40" s="106" t="s">
        <v>148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7" t="e">
        <f t="shared" si="2"/>
        <v>#DIV/0!</v>
      </c>
    </row>
    <row r="41" spans="1:8" ht="32.25" customHeight="1" hidden="1" thickBot="1">
      <c r="A41" s="28" t="s">
        <v>99</v>
      </c>
      <c r="B41" s="109" t="s">
        <v>91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5">
        <f t="shared" si="2"/>
        <v>100</v>
      </c>
    </row>
    <row r="42" spans="1:8" ht="15" customHeight="1" hidden="1" thickBot="1">
      <c r="A42" s="32" t="s">
        <v>10</v>
      </c>
      <c r="B42" s="106" t="s">
        <v>9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7">
        <f t="shared" si="2"/>
        <v>100</v>
      </c>
    </row>
    <row r="43" spans="1:8" ht="15.75" customHeight="1" hidden="1" thickBot="1">
      <c r="A43" s="33"/>
      <c r="B43" s="106" t="s">
        <v>11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7">
        <f t="shared" si="2"/>
        <v>100</v>
      </c>
    </row>
    <row r="44" spans="1:8" s="3" customFormat="1" ht="14.25" customHeight="1" hidden="1">
      <c r="A44" s="32" t="s">
        <v>10</v>
      </c>
      <c r="B44" s="106" t="s">
        <v>100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5" t="e">
        <f t="shared" si="2"/>
        <v>#DIV/0!</v>
      </c>
    </row>
    <row r="45" spans="1:8" ht="15" customHeight="1" hidden="1" thickBot="1">
      <c r="A45" s="28" t="s">
        <v>13</v>
      </c>
      <c r="B45" s="105" t="s">
        <v>12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5">
        <f t="shared" si="2"/>
        <v>100</v>
      </c>
    </row>
    <row r="46" spans="1:8" ht="17.25" customHeight="1" hidden="1" thickBot="1">
      <c r="A46" s="34" t="s">
        <v>63</v>
      </c>
      <c r="B46" s="110" t="s">
        <v>83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7" t="e">
        <f t="shared" si="2"/>
        <v>#DIV/0!</v>
      </c>
    </row>
    <row r="47" spans="1:8" s="3" customFormat="1" ht="20.25" customHeight="1" hidden="1" thickBot="1">
      <c r="A47" s="32" t="s">
        <v>64</v>
      </c>
      <c r="B47" s="106" t="s">
        <v>27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7">
        <f t="shared" si="2"/>
        <v>100</v>
      </c>
    </row>
    <row r="48" spans="1:8" s="3" customFormat="1" ht="15.75" customHeight="1" hidden="1">
      <c r="A48" s="32"/>
      <c r="B48" s="106" t="s">
        <v>14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5" t="e">
        <f t="shared" si="2"/>
        <v>#DIV/0!</v>
      </c>
    </row>
    <row r="49" spans="1:8" s="3" customFormat="1" ht="14.25" customHeight="1" hidden="1" thickBot="1">
      <c r="A49" s="28" t="s">
        <v>16</v>
      </c>
      <c r="B49" s="105" t="s">
        <v>15</v>
      </c>
      <c r="C49" s="125">
        <v>4414.7</v>
      </c>
      <c r="D49" s="15">
        <v>2753.9</v>
      </c>
      <c r="E49" s="16">
        <f aca="true" t="shared" si="6" ref="E49:E57">D49/C49*100</f>
        <v>62.38022968718147</v>
      </c>
      <c r="F49" s="16">
        <f t="shared" si="5"/>
        <v>-1660.7999999999997</v>
      </c>
      <c r="G49" s="15">
        <v>2753.9</v>
      </c>
      <c r="H49" s="155">
        <f t="shared" si="2"/>
        <v>100</v>
      </c>
    </row>
    <row r="50" spans="1:8" ht="49.5" customHeight="1" hidden="1" thickBot="1">
      <c r="A50" s="32"/>
      <c r="B50" s="106" t="s">
        <v>92</v>
      </c>
      <c r="C50" s="126">
        <f>C49-C51</f>
        <v>3768.2999999999997</v>
      </c>
      <c r="D50" s="126">
        <f>D49-D51</f>
        <v>2283.6</v>
      </c>
      <c r="E50" s="18">
        <f t="shared" si="6"/>
        <v>60.600270679086066</v>
      </c>
      <c r="F50" s="86">
        <f t="shared" si="5"/>
        <v>-1484.6999999999998</v>
      </c>
      <c r="G50" s="126">
        <f>G49-G51</f>
        <v>2283.6</v>
      </c>
      <c r="H50" s="157">
        <f t="shared" si="2"/>
        <v>100</v>
      </c>
    </row>
    <row r="51" spans="1:8" s="3" customFormat="1" ht="30.75" customHeight="1" hidden="1" thickBot="1">
      <c r="A51" s="32"/>
      <c r="B51" s="106" t="s">
        <v>93</v>
      </c>
      <c r="C51" s="130">
        <v>646.4</v>
      </c>
      <c r="D51" s="89">
        <v>470.3</v>
      </c>
      <c r="E51" s="18">
        <f t="shared" si="6"/>
        <v>72.75680693069307</v>
      </c>
      <c r="F51" s="86">
        <f t="shared" si="5"/>
        <v>-176.09999999999997</v>
      </c>
      <c r="G51" s="89">
        <v>470.3</v>
      </c>
      <c r="H51" s="157">
        <f t="shared" si="2"/>
        <v>100</v>
      </c>
    </row>
    <row r="52" spans="1:8" s="3" customFormat="1" ht="57.75" customHeight="1" hidden="1">
      <c r="A52" s="35" t="s">
        <v>45</v>
      </c>
      <c r="B52" s="111" t="s">
        <v>46</v>
      </c>
      <c r="C52" s="131"/>
      <c r="D52" s="90"/>
      <c r="E52" s="22" t="e">
        <f t="shared" si="6"/>
        <v>#DIV/0!</v>
      </c>
      <c r="F52" s="91">
        <f t="shared" si="5"/>
        <v>0</v>
      </c>
      <c r="G52" s="90"/>
      <c r="H52" s="155" t="e">
        <f t="shared" si="2"/>
        <v>#DIV/0!</v>
      </c>
    </row>
    <row r="53" spans="1:8" s="10" customFormat="1" ht="20.25" customHeight="1" hidden="1" thickBot="1">
      <c r="A53" s="28" t="s">
        <v>47</v>
      </c>
      <c r="B53" s="105" t="s">
        <v>69</v>
      </c>
      <c r="C53" s="125"/>
      <c r="D53" s="15"/>
      <c r="E53" s="16" t="e">
        <f t="shared" si="6"/>
        <v>#DIV/0!</v>
      </c>
      <c r="F53" s="51">
        <f t="shared" si="5"/>
        <v>0</v>
      </c>
      <c r="G53" s="15"/>
      <c r="H53" s="155" t="e">
        <f t="shared" si="2"/>
        <v>#DIV/0!</v>
      </c>
    </row>
    <row r="54" spans="1:8" ht="23.25" customHeight="1" hidden="1" thickBot="1">
      <c r="A54" s="28" t="s">
        <v>17</v>
      </c>
      <c r="B54" s="112" t="s">
        <v>119</v>
      </c>
      <c r="C54" s="125">
        <f>C55+C56+C57+C59+C58</f>
        <v>2174.9</v>
      </c>
      <c r="D54" s="15">
        <f>D55+D56+D57+D59+D58</f>
        <v>1231.1</v>
      </c>
      <c r="E54" s="16">
        <f t="shared" si="6"/>
        <v>56.60490137477584</v>
      </c>
      <c r="F54" s="16">
        <f t="shared" si="5"/>
        <v>-943.8000000000002</v>
      </c>
      <c r="G54" s="15">
        <f>G55+G56+G57+G59+G58</f>
        <v>1231.1</v>
      </c>
      <c r="H54" s="155">
        <f t="shared" si="2"/>
        <v>100</v>
      </c>
    </row>
    <row r="55" spans="1:8" s="3" customFormat="1" ht="32.25" customHeight="1" hidden="1" thickBot="1">
      <c r="A55" s="32" t="s">
        <v>22</v>
      </c>
      <c r="B55" s="106" t="s">
        <v>97</v>
      </c>
      <c r="C55" s="126">
        <v>231.4</v>
      </c>
      <c r="D55" s="19">
        <v>36.5</v>
      </c>
      <c r="E55" s="18">
        <f t="shared" si="6"/>
        <v>15.773552290406222</v>
      </c>
      <c r="F55" s="86">
        <f t="shared" si="5"/>
        <v>-194.9</v>
      </c>
      <c r="G55" s="19">
        <v>36.5</v>
      </c>
      <c r="H55" s="157">
        <f t="shared" si="2"/>
        <v>100</v>
      </c>
    </row>
    <row r="56" spans="1:8" s="3" customFormat="1" ht="36" customHeight="1" hidden="1" thickBot="1">
      <c r="A56" s="32" t="s">
        <v>117</v>
      </c>
      <c r="B56" s="106" t="s">
        <v>118</v>
      </c>
      <c r="C56" s="126">
        <v>62.5</v>
      </c>
      <c r="D56" s="19">
        <v>30.8</v>
      </c>
      <c r="E56" s="18">
        <f t="shared" si="6"/>
        <v>49.28</v>
      </c>
      <c r="F56" s="86">
        <f t="shared" si="5"/>
        <v>-31.7</v>
      </c>
      <c r="G56" s="19">
        <v>30.8</v>
      </c>
      <c r="H56" s="157">
        <f t="shared" si="2"/>
        <v>100</v>
      </c>
    </row>
    <row r="57" spans="1:8" s="3" customFormat="1" ht="30.75" customHeight="1" hidden="1" thickBot="1">
      <c r="A57" s="32" t="s">
        <v>23</v>
      </c>
      <c r="B57" s="78" t="s">
        <v>57</v>
      </c>
      <c r="C57" s="126">
        <v>1881</v>
      </c>
      <c r="D57" s="19">
        <v>1163.8</v>
      </c>
      <c r="E57" s="18">
        <f t="shared" si="6"/>
        <v>61.87134502923976</v>
      </c>
      <c r="F57" s="86">
        <f t="shared" si="5"/>
        <v>-717.2</v>
      </c>
      <c r="G57" s="19">
        <v>1163.8</v>
      </c>
      <c r="H57" s="157">
        <f t="shared" si="2"/>
        <v>100</v>
      </c>
    </row>
    <row r="58" spans="1:8" s="3" customFormat="1" ht="29.25" customHeight="1" hidden="1" thickBot="1">
      <c r="A58" s="32" t="s">
        <v>25</v>
      </c>
      <c r="B58" s="78" t="s">
        <v>149</v>
      </c>
      <c r="C58" s="126"/>
      <c r="D58" s="19"/>
      <c r="E58" s="18"/>
      <c r="F58" s="86"/>
      <c r="G58" s="19"/>
      <c r="H58" s="157" t="e">
        <f t="shared" si="2"/>
        <v>#DIV/0!</v>
      </c>
    </row>
    <row r="59" spans="1:8" s="3" customFormat="1" ht="31.5" customHeight="1" hidden="1" thickBot="1">
      <c r="A59" s="32" t="s">
        <v>44</v>
      </c>
      <c r="B59" s="79" t="s">
        <v>139</v>
      </c>
      <c r="C59" s="126"/>
      <c r="D59" s="19"/>
      <c r="E59" s="165" t="e">
        <f>D59/C59*100</f>
        <v>#DIV/0!</v>
      </c>
      <c r="F59" s="86">
        <f>D59-C59</f>
        <v>0</v>
      </c>
      <c r="G59" s="19"/>
      <c r="H59" s="157" t="e">
        <f t="shared" si="2"/>
        <v>#DIV/0!</v>
      </c>
    </row>
    <row r="60" spans="1:8" s="3" customFormat="1" ht="2.25" customHeight="1" hidden="1" thickBot="1">
      <c r="A60" s="74" t="s">
        <v>140</v>
      </c>
      <c r="B60" s="113" t="s">
        <v>141</v>
      </c>
      <c r="C60" s="132"/>
      <c r="D60" s="73"/>
      <c r="E60" s="22"/>
      <c r="F60" s="92"/>
      <c r="G60" s="73"/>
      <c r="H60" s="155" t="e">
        <f t="shared" si="2"/>
        <v>#DIV/0!</v>
      </c>
    </row>
    <row r="61" spans="1:8" s="3" customFormat="1" ht="65.25" customHeight="1" hidden="1" thickBot="1">
      <c r="A61" s="63" t="s">
        <v>134</v>
      </c>
      <c r="B61" s="114" t="s">
        <v>135</v>
      </c>
      <c r="C61" s="133"/>
      <c r="D61" s="64"/>
      <c r="E61" s="65" t="e">
        <f aca="true" t="shared" si="7" ref="E61:E72">D61/C61*100</f>
        <v>#DIV/0!</v>
      </c>
      <c r="F61" s="93">
        <f aca="true" t="shared" si="8" ref="F61:F72">D61-C61</f>
        <v>0</v>
      </c>
      <c r="G61" s="64"/>
      <c r="H61" s="155" t="e">
        <f t="shared" si="2"/>
        <v>#DIV/0!</v>
      </c>
    </row>
    <row r="62" spans="1:8" s="3" customFormat="1" ht="15.75" customHeight="1" hidden="1" thickBot="1">
      <c r="A62" s="28" t="s">
        <v>59</v>
      </c>
      <c r="B62" s="105" t="s">
        <v>78</v>
      </c>
      <c r="C62" s="125">
        <v>381.5</v>
      </c>
      <c r="D62" s="66"/>
      <c r="E62" s="16">
        <f t="shared" si="7"/>
        <v>0</v>
      </c>
      <c r="F62" s="16">
        <f t="shared" si="8"/>
        <v>-381.5</v>
      </c>
      <c r="G62" s="66"/>
      <c r="H62" s="155" t="e">
        <f t="shared" si="2"/>
        <v>#DIV/0!</v>
      </c>
    </row>
    <row r="63" spans="1:14" s="9" customFormat="1" ht="17.25" customHeight="1" hidden="1" thickBot="1">
      <c r="A63" s="28" t="s">
        <v>29</v>
      </c>
      <c r="B63" s="112" t="s">
        <v>28</v>
      </c>
      <c r="C63" s="125">
        <v>342.3</v>
      </c>
      <c r="D63" s="15">
        <v>170</v>
      </c>
      <c r="E63" s="16">
        <f t="shared" si="7"/>
        <v>49.66403739409874</v>
      </c>
      <c r="F63" s="51">
        <f t="shared" si="8"/>
        <v>-172.3</v>
      </c>
      <c r="G63" s="15">
        <v>170</v>
      </c>
      <c r="H63" s="155">
        <f t="shared" si="2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41</v>
      </c>
      <c r="B64" s="105" t="s">
        <v>70</v>
      </c>
      <c r="C64" s="125"/>
      <c r="D64" s="94"/>
      <c r="E64" s="16" t="e">
        <f t="shared" si="7"/>
        <v>#DIV/0!</v>
      </c>
      <c r="F64" s="51">
        <f t="shared" si="8"/>
        <v>0</v>
      </c>
      <c r="G64" s="94"/>
      <c r="H64" s="155" t="e">
        <f t="shared" si="2"/>
        <v>#DIV/0!</v>
      </c>
    </row>
    <row r="65" spans="1:8" s="3" customFormat="1" ht="19.5" customHeight="1" hidden="1" thickBot="1">
      <c r="A65" s="28" t="s">
        <v>32</v>
      </c>
      <c r="B65" s="105" t="s">
        <v>71</v>
      </c>
      <c r="C65" s="125">
        <v>244.4</v>
      </c>
      <c r="D65" s="15">
        <v>240.6</v>
      </c>
      <c r="E65" s="16">
        <f t="shared" si="7"/>
        <v>98.44517184942715</v>
      </c>
      <c r="F65" s="51">
        <f t="shared" si="8"/>
        <v>-3.8000000000000114</v>
      </c>
      <c r="G65" s="15">
        <v>240.6</v>
      </c>
      <c r="H65" s="155">
        <f t="shared" si="2"/>
        <v>100</v>
      </c>
    </row>
    <row r="66" spans="1:8" s="3" customFormat="1" ht="14.25" customHeight="1" hidden="1">
      <c r="A66" s="28"/>
      <c r="B66" s="115" t="s">
        <v>40</v>
      </c>
      <c r="C66" s="125"/>
      <c r="D66" s="15"/>
      <c r="E66" s="16" t="e">
        <f t="shared" si="7"/>
        <v>#DIV/0!</v>
      </c>
      <c r="F66" s="51">
        <f t="shared" si="8"/>
        <v>0</v>
      </c>
      <c r="G66" s="15"/>
      <c r="H66" s="155" t="e">
        <f t="shared" si="2"/>
        <v>#DIV/0!</v>
      </c>
    </row>
    <row r="67" spans="1:8" s="3" customFormat="1" ht="16.5" customHeight="1" hidden="1" thickBot="1">
      <c r="A67" s="28" t="s">
        <v>48</v>
      </c>
      <c r="B67" s="104" t="s">
        <v>72</v>
      </c>
      <c r="C67" s="125">
        <v>23.4</v>
      </c>
      <c r="D67" s="15">
        <v>14.6</v>
      </c>
      <c r="E67" s="16">
        <f t="shared" si="7"/>
        <v>62.39316239316239</v>
      </c>
      <c r="F67" s="51">
        <f t="shared" si="8"/>
        <v>-8.799999999999999</v>
      </c>
      <c r="G67" s="15">
        <v>14.6</v>
      </c>
      <c r="H67" s="155">
        <f t="shared" si="2"/>
        <v>100</v>
      </c>
    </row>
    <row r="68" spans="1:8" ht="47.25" customHeight="1" hidden="1">
      <c r="A68" s="42" t="s">
        <v>33</v>
      </c>
      <c r="B68" s="116" t="s">
        <v>73</v>
      </c>
      <c r="C68" s="134"/>
      <c r="D68" s="15"/>
      <c r="E68" s="16" t="e">
        <f t="shared" si="7"/>
        <v>#DIV/0!</v>
      </c>
      <c r="F68" s="51">
        <f t="shared" si="8"/>
        <v>0</v>
      </c>
      <c r="G68" s="15"/>
      <c r="H68" s="155" t="e">
        <f t="shared" si="2"/>
        <v>#DIV/0!</v>
      </c>
    </row>
    <row r="69" spans="1:8" ht="47.25" customHeight="1" hidden="1">
      <c r="A69" s="52" t="s">
        <v>120</v>
      </c>
      <c r="B69" s="117" t="s">
        <v>121</v>
      </c>
      <c r="C69" s="125"/>
      <c r="D69" s="15"/>
      <c r="E69" s="16" t="e">
        <f t="shared" si="7"/>
        <v>#DIV/0!</v>
      </c>
      <c r="F69" s="51">
        <f t="shared" si="8"/>
        <v>0</v>
      </c>
      <c r="G69" s="15"/>
      <c r="H69" s="155" t="e">
        <f t="shared" si="2"/>
        <v>#DIV/0!</v>
      </c>
    </row>
    <row r="70" spans="1:8" ht="48" customHeight="1" hidden="1" thickBot="1">
      <c r="A70" s="52" t="s">
        <v>41</v>
      </c>
      <c r="B70" s="105" t="s">
        <v>70</v>
      </c>
      <c r="C70" s="135"/>
      <c r="D70" s="15"/>
      <c r="E70" s="16" t="e">
        <f t="shared" si="7"/>
        <v>#DIV/0!</v>
      </c>
      <c r="F70" s="51">
        <f t="shared" si="8"/>
        <v>0</v>
      </c>
      <c r="G70" s="15"/>
      <c r="H70" s="155" t="e">
        <f>D70/G70*100</f>
        <v>#DIV/0!</v>
      </c>
    </row>
    <row r="71" spans="1:9" ht="30" customHeight="1" hidden="1" thickBot="1">
      <c r="A71" s="68" t="s">
        <v>77</v>
      </c>
      <c r="B71" s="118" t="s">
        <v>74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7"/>
        <v>83.64746104451118</v>
      </c>
      <c r="F71" s="97">
        <f t="shared" si="8"/>
        <v>-20892.199999999997</v>
      </c>
      <c r="G71" s="95">
        <f>G70+G67+G65+G63+G62+G61+G54+G53+G49+G45+G41+G32+G11+G7+G6+G4</f>
        <v>106869.00000000001</v>
      </c>
      <c r="H71" s="158">
        <f>D71/G71*100</f>
        <v>100</v>
      </c>
      <c r="I71" s="53"/>
    </row>
    <row r="72" spans="1:8" ht="0.75" customHeight="1" thickBot="1">
      <c r="A72" s="69" t="s">
        <v>50</v>
      </c>
      <c r="B72" s="347" t="s">
        <v>107</v>
      </c>
      <c r="C72" s="136"/>
      <c r="D72" s="70"/>
      <c r="E72" s="54" t="e">
        <f t="shared" si="7"/>
        <v>#DIV/0!</v>
      </c>
      <c r="F72" s="57">
        <f t="shared" si="8"/>
        <v>0</v>
      </c>
      <c r="G72" s="70"/>
      <c r="H72" s="156" t="e">
        <f>D72/G72*100</f>
        <v>#DIV/0!</v>
      </c>
    </row>
    <row r="73" spans="1:8" s="5" customFormat="1" ht="25.5" customHeight="1" thickBot="1">
      <c r="A73" s="82" t="s">
        <v>85</v>
      </c>
      <c r="B73" s="348"/>
      <c r="C73" s="330"/>
      <c r="D73" s="85"/>
      <c r="E73" s="85"/>
      <c r="F73" s="85"/>
      <c r="G73" s="85"/>
      <c r="H73" s="156"/>
    </row>
    <row r="74" spans="1:8" ht="99" customHeight="1" hidden="1" thickBot="1">
      <c r="A74" s="311" t="s">
        <v>80</v>
      </c>
      <c r="B74" s="349" t="s">
        <v>58</v>
      </c>
      <c r="C74" s="331" t="s">
        <v>159</v>
      </c>
      <c r="D74" s="84" t="s">
        <v>157</v>
      </c>
      <c r="E74" s="84" t="s">
        <v>109</v>
      </c>
      <c r="F74" s="84" t="s">
        <v>1</v>
      </c>
      <c r="G74" s="84" t="s">
        <v>157</v>
      </c>
      <c r="H74" s="145" t="s">
        <v>158</v>
      </c>
    </row>
    <row r="75" spans="1:8" s="6" customFormat="1" ht="32.25" customHeight="1" thickBot="1">
      <c r="A75" s="312"/>
      <c r="B75" s="350" t="s">
        <v>84</v>
      </c>
      <c r="C75" s="182">
        <v>25695.844</v>
      </c>
      <c r="D75" s="189">
        <v>6485.519</v>
      </c>
      <c r="E75" s="16">
        <f>D75/C75*100</f>
        <v>25.23956403222249</v>
      </c>
      <c r="F75" s="16">
        <f aca="true" t="shared" si="9" ref="F75:F86">D75-C75</f>
        <v>-19210.325</v>
      </c>
      <c r="G75" s="189">
        <v>7883.901</v>
      </c>
      <c r="H75" s="155">
        <f aca="true" t="shared" si="10" ref="H75:H136">D75/G75*100</f>
        <v>82.26281633927164</v>
      </c>
    </row>
    <row r="76" spans="1:8" s="6" customFormat="1" ht="31.5" customHeight="1" hidden="1">
      <c r="A76" s="313"/>
      <c r="B76" s="351" t="s">
        <v>146</v>
      </c>
      <c r="C76" s="332">
        <f>SUM(C77:C79)</f>
        <v>0</v>
      </c>
      <c r="D76" s="48"/>
      <c r="E76" s="54" t="e">
        <f aca="true" t="shared" si="11" ref="E76:E136">D76/C76*100</f>
        <v>#DIV/0!</v>
      </c>
      <c r="F76" s="54">
        <f t="shared" si="9"/>
        <v>0</v>
      </c>
      <c r="G76" s="48"/>
      <c r="H76" s="156" t="e">
        <f t="shared" si="10"/>
        <v>#DIV/0!</v>
      </c>
    </row>
    <row r="77" spans="1:8" s="6" customFormat="1" ht="94.5" customHeight="1" hidden="1" thickBot="1">
      <c r="A77" s="314">
        <v>90203</v>
      </c>
      <c r="B77" s="352" t="s">
        <v>165</v>
      </c>
      <c r="C77" s="182"/>
      <c r="D77" s="189"/>
      <c r="E77" s="16" t="e">
        <f t="shared" si="11"/>
        <v>#DIV/0!</v>
      </c>
      <c r="F77" s="16">
        <f t="shared" si="9"/>
        <v>0</v>
      </c>
      <c r="G77" s="189"/>
      <c r="H77" s="155" t="e">
        <f t="shared" si="10"/>
        <v>#DIV/0!</v>
      </c>
    </row>
    <row r="78" spans="1:8" s="6" customFormat="1" ht="63.75" customHeight="1" hidden="1" thickBot="1">
      <c r="A78" s="314">
        <v>100602</v>
      </c>
      <c r="B78" s="352" t="s">
        <v>166</v>
      </c>
      <c r="C78" s="182"/>
      <c r="D78" s="189"/>
      <c r="E78" s="16" t="e">
        <f t="shared" si="11"/>
        <v>#DIV/0!</v>
      </c>
      <c r="F78" s="16">
        <f t="shared" si="9"/>
        <v>0</v>
      </c>
      <c r="G78" s="189"/>
      <c r="H78" s="155" t="e">
        <f t="shared" si="10"/>
        <v>#DIV/0!</v>
      </c>
    </row>
    <row r="79" spans="1:8" s="6" customFormat="1" ht="18" customHeight="1" hidden="1" thickBot="1">
      <c r="A79" s="315">
        <v>250380</v>
      </c>
      <c r="B79" s="352" t="s">
        <v>172</v>
      </c>
      <c r="C79" s="182"/>
      <c r="D79" s="169"/>
      <c r="E79" s="16" t="e">
        <f t="shared" si="11"/>
        <v>#DIV/0!</v>
      </c>
      <c r="F79" s="51">
        <f t="shared" si="9"/>
        <v>0</v>
      </c>
      <c r="G79" s="169"/>
      <c r="H79" s="155" t="e">
        <f t="shared" si="10"/>
        <v>#DIV/0!</v>
      </c>
    </row>
    <row r="80" spans="1:8" s="6" customFormat="1" ht="30.75" customHeight="1" thickBot="1">
      <c r="A80" s="316"/>
      <c r="B80" s="353" t="s">
        <v>145</v>
      </c>
      <c r="C80" s="333">
        <f>C82+C89+C96+C104+C113+C125</f>
        <v>44526.055</v>
      </c>
      <c r="D80" s="333">
        <f>D82+D89+D96+D104+D113+D125</f>
        <v>228.752</v>
      </c>
      <c r="E80" s="16">
        <f t="shared" si="11"/>
        <v>0.5137486354899395</v>
      </c>
      <c r="F80" s="16">
        <f t="shared" si="9"/>
        <v>-44297.303</v>
      </c>
      <c r="G80" s="333">
        <f>G82+G89+G96+G104+G113+G125</f>
        <v>517.048</v>
      </c>
      <c r="H80" s="155">
        <f t="shared" si="10"/>
        <v>44.24192724853398</v>
      </c>
    </row>
    <row r="81" spans="1:8" s="6" customFormat="1" ht="24" customHeight="1" hidden="1" thickBot="1">
      <c r="A81" s="27" t="s">
        <v>303</v>
      </c>
      <c r="B81" s="103" t="s">
        <v>302</v>
      </c>
      <c r="C81" s="182"/>
      <c r="D81" s="170"/>
      <c r="E81" s="16" t="e">
        <f t="shared" si="11"/>
        <v>#DIV/0!</v>
      </c>
      <c r="F81" s="16">
        <f t="shared" si="9"/>
        <v>0</v>
      </c>
      <c r="G81" s="170"/>
      <c r="H81" s="155" t="e">
        <f t="shared" si="10"/>
        <v>#DIV/0!</v>
      </c>
    </row>
    <row r="82" spans="1:8" s="6" customFormat="1" ht="19.5" customHeight="1" thickBot="1">
      <c r="A82" s="317" t="s">
        <v>239</v>
      </c>
      <c r="B82" s="354" t="s">
        <v>130</v>
      </c>
      <c r="C82" s="182">
        <f>SUM(C83:C88)</f>
        <v>417.771</v>
      </c>
      <c r="D82" s="168">
        <f>SUM(D83:D88)</f>
        <v>0</v>
      </c>
      <c r="E82" s="16">
        <f t="shared" si="11"/>
        <v>0</v>
      </c>
      <c r="F82" s="16">
        <f t="shared" si="9"/>
        <v>-417.771</v>
      </c>
      <c r="G82" s="168">
        <f>SUM(G83:G88)</f>
        <v>80.175</v>
      </c>
      <c r="H82" s="155">
        <f t="shared" si="10"/>
        <v>0</v>
      </c>
    </row>
    <row r="83" spans="1:8" s="6" customFormat="1" ht="21" customHeight="1" thickBot="1">
      <c r="A83" s="318" t="s">
        <v>267</v>
      </c>
      <c r="B83" s="355" t="s">
        <v>268</v>
      </c>
      <c r="C83" s="334"/>
      <c r="D83" s="142"/>
      <c r="E83" s="98" t="e">
        <f t="shared" si="11"/>
        <v>#DIV/0!</v>
      </c>
      <c r="F83" s="98">
        <f t="shared" si="9"/>
        <v>0</v>
      </c>
      <c r="G83" s="142">
        <v>15.972</v>
      </c>
      <c r="H83" s="157">
        <f t="shared" si="10"/>
        <v>0</v>
      </c>
    </row>
    <row r="84" spans="1:8" s="6" customFormat="1" ht="78.75" customHeight="1" thickBot="1">
      <c r="A84" s="318" t="s">
        <v>269</v>
      </c>
      <c r="B84" s="356" t="s">
        <v>270</v>
      </c>
      <c r="C84" s="334">
        <v>150</v>
      </c>
      <c r="D84" s="142"/>
      <c r="E84" s="18">
        <f t="shared" si="11"/>
        <v>0</v>
      </c>
      <c r="F84" s="18">
        <f t="shared" si="9"/>
        <v>-150</v>
      </c>
      <c r="G84" s="142"/>
      <c r="H84" s="157" t="e">
        <f t="shared" si="10"/>
        <v>#DIV/0!</v>
      </c>
    </row>
    <row r="85" spans="1:8" s="6" customFormat="1" ht="64.5" customHeight="1" thickBot="1">
      <c r="A85" s="318" t="s">
        <v>271</v>
      </c>
      <c r="B85" s="356" t="s">
        <v>369</v>
      </c>
      <c r="C85" s="334">
        <v>267.771</v>
      </c>
      <c r="D85" s="142"/>
      <c r="E85" s="18">
        <f t="shared" si="11"/>
        <v>0</v>
      </c>
      <c r="F85" s="18">
        <f t="shared" si="9"/>
        <v>-267.771</v>
      </c>
      <c r="G85" s="142">
        <v>13.203</v>
      </c>
      <c r="H85" s="157">
        <f t="shared" si="10"/>
        <v>0</v>
      </c>
    </row>
    <row r="86" spans="1:8" s="6" customFormat="1" ht="35.25" customHeight="1" thickBot="1">
      <c r="A86" s="318" t="s">
        <v>376</v>
      </c>
      <c r="B86" s="356" t="s">
        <v>377</v>
      </c>
      <c r="C86" s="334"/>
      <c r="D86" s="142"/>
      <c r="E86" s="18" t="e">
        <f t="shared" si="11"/>
        <v>#DIV/0!</v>
      </c>
      <c r="F86" s="18">
        <f t="shared" si="9"/>
        <v>0</v>
      </c>
      <c r="G86" s="142">
        <v>51</v>
      </c>
      <c r="H86" s="157">
        <f t="shared" si="10"/>
        <v>0</v>
      </c>
    </row>
    <row r="87" spans="1:8" s="6" customFormat="1" ht="30.75" customHeight="1" hidden="1" thickBot="1">
      <c r="A87" s="318" t="s">
        <v>160</v>
      </c>
      <c r="B87" s="356" t="s">
        <v>161</v>
      </c>
      <c r="C87" s="334"/>
      <c r="D87" s="62"/>
      <c r="E87" s="18" t="e">
        <f t="shared" si="11"/>
        <v>#DIV/0!</v>
      </c>
      <c r="F87" s="18">
        <f>D87-C87</f>
        <v>0</v>
      </c>
      <c r="G87" s="62"/>
      <c r="H87" s="156" t="e">
        <f t="shared" si="10"/>
        <v>#DIV/0!</v>
      </c>
    </row>
    <row r="88" spans="1:8" s="6" customFormat="1" ht="30.75" customHeight="1" hidden="1" thickBot="1">
      <c r="A88" s="318" t="s">
        <v>169</v>
      </c>
      <c r="B88" s="356" t="s">
        <v>170</v>
      </c>
      <c r="C88" s="335"/>
      <c r="D88" s="62"/>
      <c r="E88" s="18" t="e">
        <f t="shared" si="11"/>
        <v>#DIV/0!</v>
      </c>
      <c r="F88" s="18">
        <f>D88-C88</f>
        <v>0</v>
      </c>
      <c r="G88" s="62"/>
      <c r="H88" s="156" t="e">
        <f t="shared" si="10"/>
        <v>#DIV/0!</v>
      </c>
    </row>
    <row r="89" spans="1:8" s="6" customFormat="1" ht="19.5" customHeight="1" thickBot="1">
      <c r="A89" s="316" t="s">
        <v>240</v>
      </c>
      <c r="B89" s="357" t="s">
        <v>168</v>
      </c>
      <c r="C89" s="183">
        <f>SUM(C90:C91)</f>
        <v>10754.073</v>
      </c>
      <c r="D89" s="172">
        <f>SUM(D90:D91)</f>
        <v>0</v>
      </c>
      <c r="E89" s="171">
        <f t="shared" si="11"/>
        <v>0</v>
      </c>
      <c r="F89" s="171">
        <f>D89-C89</f>
        <v>-10754.073</v>
      </c>
      <c r="G89" s="172">
        <f>SUM(G90:G91)</f>
        <v>67.18</v>
      </c>
      <c r="H89" s="155">
        <f t="shared" si="10"/>
        <v>0</v>
      </c>
    </row>
    <row r="90" spans="1:8" s="6" customFormat="1" ht="20.25" customHeight="1" thickBot="1">
      <c r="A90" s="319" t="s">
        <v>272</v>
      </c>
      <c r="B90" s="358" t="s">
        <v>273</v>
      </c>
      <c r="C90" s="336">
        <v>9354.073</v>
      </c>
      <c r="D90" s="144"/>
      <c r="E90" s="187">
        <f t="shared" si="11"/>
        <v>0</v>
      </c>
      <c r="F90" s="187">
        <f aca="true" t="shared" si="12" ref="F90:F139">D90-C90</f>
        <v>-9354.073</v>
      </c>
      <c r="G90" s="144">
        <v>67.18</v>
      </c>
      <c r="H90" s="164">
        <f t="shared" si="10"/>
        <v>0</v>
      </c>
    </row>
    <row r="91" spans="1:8" s="6" customFormat="1" ht="32.25" customHeight="1" thickBot="1">
      <c r="A91" s="320" t="s">
        <v>328</v>
      </c>
      <c r="B91" s="359" t="s">
        <v>167</v>
      </c>
      <c r="C91" s="337">
        <v>1400</v>
      </c>
      <c r="D91" s="144"/>
      <c r="E91" s="187">
        <f t="shared" si="11"/>
        <v>0</v>
      </c>
      <c r="F91" s="187">
        <f t="shared" si="12"/>
        <v>-1400</v>
      </c>
      <c r="G91" s="144"/>
      <c r="H91" s="164" t="e">
        <f t="shared" si="10"/>
        <v>#DIV/0!</v>
      </c>
    </row>
    <row r="92" spans="1:8" s="6" customFormat="1" ht="30" customHeight="1" hidden="1" thickBot="1">
      <c r="A92" s="321" t="s">
        <v>242</v>
      </c>
      <c r="B92" s="357" t="s">
        <v>133</v>
      </c>
      <c r="C92" s="338">
        <f>SUM(C93:C95)</f>
        <v>0</v>
      </c>
      <c r="D92" s="183">
        <f>SUM(D93:D95)</f>
        <v>0</v>
      </c>
      <c r="E92" s="171" t="e">
        <f t="shared" si="11"/>
        <v>#DIV/0!</v>
      </c>
      <c r="F92" s="171">
        <f t="shared" si="12"/>
        <v>0</v>
      </c>
      <c r="G92" s="183">
        <f>SUM(G93:G95)</f>
        <v>0</v>
      </c>
      <c r="H92" s="155" t="e">
        <f t="shared" si="10"/>
        <v>#DIV/0!</v>
      </c>
    </row>
    <row r="93" spans="1:8" s="6" customFormat="1" ht="30.75" customHeight="1" hidden="1" thickBot="1">
      <c r="A93" s="322" t="s">
        <v>19</v>
      </c>
      <c r="B93" s="360" t="s">
        <v>142</v>
      </c>
      <c r="C93" s="339"/>
      <c r="D93" s="75"/>
      <c r="E93" s="98" t="e">
        <f t="shared" si="11"/>
        <v>#DIV/0!</v>
      </c>
      <c r="F93" s="98">
        <f t="shared" si="12"/>
        <v>0</v>
      </c>
      <c r="G93" s="75"/>
      <c r="H93" s="157" t="e">
        <f t="shared" si="10"/>
        <v>#DIV/0!</v>
      </c>
    </row>
    <row r="94" spans="1:8" s="6" customFormat="1" ht="79.5" customHeight="1" hidden="1" thickBot="1">
      <c r="A94" s="323" t="s">
        <v>248</v>
      </c>
      <c r="B94" s="358" t="s">
        <v>274</v>
      </c>
      <c r="C94" s="339"/>
      <c r="D94" s="75"/>
      <c r="E94" s="98" t="e">
        <f t="shared" si="11"/>
        <v>#DIV/0!</v>
      </c>
      <c r="F94" s="98">
        <f t="shared" si="12"/>
        <v>0</v>
      </c>
      <c r="G94" s="75"/>
      <c r="H94" s="157" t="e">
        <f t="shared" si="10"/>
        <v>#DIV/0!</v>
      </c>
    </row>
    <row r="95" spans="1:8" s="6" customFormat="1" ht="29.25" customHeight="1" hidden="1" thickBot="1">
      <c r="A95" s="324" t="s">
        <v>114</v>
      </c>
      <c r="B95" s="360" t="s">
        <v>116</v>
      </c>
      <c r="C95" s="334"/>
      <c r="D95" s="62"/>
      <c r="E95" s="18" t="e">
        <f t="shared" si="11"/>
        <v>#DIV/0!</v>
      </c>
      <c r="F95" s="18">
        <f t="shared" si="12"/>
        <v>0</v>
      </c>
      <c r="G95" s="62"/>
      <c r="H95" s="164" t="e">
        <f t="shared" si="10"/>
        <v>#DIV/0!</v>
      </c>
    </row>
    <row r="96" spans="1:8" s="7" customFormat="1" ht="23.25" customHeight="1" thickBot="1">
      <c r="A96" s="325" t="s">
        <v>254</v>
      </c>
      <c r="B96" s="354" t="s">
        <v>104</v>
      </c>
      <c r="C96" s="333">
        <f>SUM(C97:C103)</f>
        <v>228.753</v>
      </c>
      <c r="D96" s="182">
        <f>SUM(D97:D103)</f>
        <v>228.752</v>
      </c>
      <c r="E96" s="16">
        <f t="shared" si="11"/>
        <v>99.9995628472632</v>
      </c>
      <c r="F96" s="16">
        <f t="shared" si="12"/>
        <v>-0.0009999999999763531</v>
      </c>
      <c r="G96" s="182">
        <f>SUM(G97:G103)</f>
        <v>0</v>
      </c>
      <c r="H96" s="155" t="e">
        <f t="shared" si="10"/>
        <v>#DIV/0!</v>
      </c>
    </row>
    <row r="97" spans="1:8" s="7" customFormat="1" ht="30.75" customHeight="1" hidden="1" thickBot="1">
      <c r="A97" s="318" t="s">
        <v>136</v>
      </c>
      <c r="B97" s="356" t="s">
        <v>137</v>
      </c>
      <c r="C97" s="334"/>
      <c r="D97" s="60"/>
      <c r="E97" s="98" t="e">
        <f t="shared" si="11"/>
        <v>#DIV/0!</v>
      </c>
      <c r="F97" s="98">
        <f t="shared" si="12"/>
        <v>0</v>
      </c>
      <c r="G97" s="60"/>
      <c r="H97" s="157" t="e">
        <f t="shared" si="10"/>
        <v>#DIV/0!</v>
      </c>
    </row>
    <row r="98" spans="1:8" s="6" customFormat="1" ht="31.5" customHeight="1" hidden="1" thickBot="1">
      <c r="A98" s="326" t="s">
        <v>275</v>
      </c>
      <c r="B98" s="358" t="s">
        <v>101</v>
      </c>
      <c r="C98" s="340"/>
      <c r="D98" s="26"/>
      <c r="E98" s="18" t="e">
        <f t="shared" si="11"/>
        <v>#DIV/0!</v>
      </c>
      <c r="F98" s="18">
        <f t="shared" si="12"/>
        <v>0</v>
      </c>
      <c r="G98" s="26"/>
      <c r="H98" s="157" t="e">
        <f t="shared" si="10"/>
        <v>#DIV/0!</v>
      </c>
    </row>
    <row r="99" spans="1:8" s="6" customFormat="1" ht="30.75" customHeight="1" hidden="1" thickBot="1">
      <c r="A99" s="326" t="s">
        <v>276</v>
      </c>
      <c r="B99" s="358" t="s">
        <v>277</v>
      </c>
      <c r="C99" s="341"/>
      <c r="D99" s="49"/>
      <c r="E99" s="18" t="e">
        <f t="shared" si="11"/>
        <v>#DIV/0!</v>
      </c>
      <c r="F99" s="18">
        <f t="shared" si="12"/>
        <v>0</v>
      </c>
      <c r="G99" s="49"/>
      <c r="H99" s="157" t="e">
        <f t="shared" si="10"/>
        <v>#DIV/0!</v>
      </c>
    </row>
    <row r="100" spans="1:8" s="6" customFormat="1" ht="33.75" customHeight="1" hidden="1" thickBot="1">
      <c r="A100" s="326" t="s">
        <v>278</v>
      </c>
      <c r="B100" s="358" t="s">
        <v>279</v>
      </c>
      <c r="C100" s="341"/>
      <c r="D100" s="59"/>
      <c r="E100" s="98" t="e">
        <f t="shared" si="11"/>
        <v>#DIV/0!</v>
      </c>
      <c r="F100" s="98">
        <f t="shared" si="12"/>
        <v>0</v>
      </c>
      <c r="G100" s="59"/>
      <c r="H100" s="157" t="e">
        <f t="shared" si="10"/>
        <v>#DIV/0!</v>
      </c>
    </row>
    <row r="101" spans="1:8" s="6" customFormat="1" ht="45.75" customHeight="1" hidden="1" thickBot="1">
      <c r="A101" s="326" t="s">
        <v>280</v>
      </c>
      <c r="B101" s="358" t="s">
        <v>277</v>
      </c>
      <c r="C101" s="341"/>
      <c r="D101" s="59"/>
      <c r="E101" s="98" t="e">
        <f t="shared" si="11"/>
        <v>#DIV/0!</v>
      </c>
      <c r="F101" s="98">
        <f t="shared" si="12"/>
        <v>0</v>
      </c>
      <c r="G101" s="59"/>
      <c r="H101" s="157" t="e">
        <f t="shared" si="10"/>
        <v>#DIV/0!</v>
      </c>
    </row>
    <row r="102" spans="1:8" s="6" customFormat="1" ht="48.75" customHeight="1" hidden="1" thickBot="1">
      <c r="A102" s="326" t="s">
        <v>280</v>
      </c>
      <c r="B102" s="358" t="s">
        <v>281</v>
      </c>
      <c r="C102" s="341"/>
      <c r="D102" s="59"/>
      <c r="E102" s="98" t="e">
        <f>D102/C102*100</f>
        <v>#DIV/0!</v>
      </c>
      <c r="F102" s="98">
        <f>D102-C102</f>
        <v>0</v>
      </c>
      <c r="G102" s="59"/>
      <c r="H102" s="157" t="e">
        <f t="shared" si="10"/>
        <v>#DIV/0!</v>
      </c>
    </row>
    <row r="103" spans="1:8" s="6" customFormat="1" ht="32.25" customHeight="1" thickBot="1">
      <c r="A103" s="326" t="s">
        <v>256</v>
      </c>
      <c r="B103" s="358" t="s">
        <v>370</v>
      </c>
      <c r="C103" s="341">
        <v>228.753</v>
      </c>
      <c r="D103" s="304">
        <v>228.752</v>
      </c>
      <c r="E103" s="18">
        <f t="shared" si="11"/>
        <v>99.9995628472632</v>
      </c>
      <c r="F103" s="18">
        <f t="shared" si="12"/>
        <v>-0.0009999999999763531</v>
      </c>
      <c r="G103" s="143"/>
      <c r="H103" s="157" t="e">
        <f t="shared" si="10"/>
        <v>#DIV/0!</v>
      </c>
    </row>
    <row r="104" spans="1:8" s="6" customFormat="1" ht="19.5" customHeight="1" thickBot="1">
      <c r="A104" s="316" t="s">
        <v>257</v>
      </c>
      <c r="B104" s="361" t="s">
        <v>243</v>
      </c>
      <c r="C104" s="338">
        <f>SUM(C105:C109)</f>
        <v>0</v>
      </c>
      <c r="D104" s="184">
        <f>SUM(D105:D109)</f>
        <v>0</v>
      </c>
      <c r="E104" s="171" t="e">
        <f t="shared" si="11"/>
        <v>#DIV/0!</v>
      </c>
      <c r="F104" s="173">
        <f t="shared" si="12"/>
        <v>0</v>
      </c>
      <c r="G104" s="184">
        <f>SUM(G105:G109)</f>
        <v>319.063</v>
      </c>
      <c r="H104" s="155">
        <f t="shared" si="10"/>
        <v>0</v>
      </c>
    </row>
    <row r="105" spans="1:8" s="6" customFormat="1" ht="18" customHeight="1" thickBot="1">
      <c r="A105" s="318" t="s">
        <v>371</v>
      </c>
      <c r="B105" s="356" t="s">
        <v>372</v>
      </c>
      <c r="C105" s="334"/>
      <c r="D105" s="142"/>
      <c r="E105" s="98" t="e">
        <f t="shared" si="11"/>
        <v>#DIV/0!</v>
      </c>
      <c r="F105" s="100">
        <f t="shared" si="12"/>
        <v>0</v>
      </c>
      <c r="G105" s="142">
        <v>159.54</v>
      </c>
      <c r="H105" s="164">
        <f t="shared" si="10"/>
        <v>0</v>
      </c>
    </row>
    <row r="106" spans="1:8" s="6" customFormat="1" ht="30.75" customHeight="1" thickBot="1">
      <c r="A106" s="318" t="s">
        <v>373</v>
      </c>
      <c r="B106" s="356" t="s">
        <v>374</v>
      </c>
      <c r="C106" s="334"/>
      <c r="D106" s="142"/>
      <c r="E106" s="98" t="e">
        <f>D106/C106*100</f>
        <v>#DIV/0!</v>
      </c>
      <c r="F106" s="100">
        <f>D106-C106</f>
        <v>0</v>
      </c>
      <c r="G106" s="142">
        <v>8.543</v>
      </c>
      <c r="H106" s="164">
        <f t="shared" si="10"/>
        <v>0</v>
      </c>
    </row>
    <row r="107" spans="1:8" s="6" customFormat="1" ht="48.75" customHeight="1" thickBot="1">
      <c r="A107" s="318" t="s">
        <v>282</v>
      </c>
      <c r="B107" s="356" t="s">
        <v>375</v>
      </c>
      <c r="C107" s="334"/>
      <c r="D107" s="144"/>
      <c r="E107" s="98" t="e">
        <f t="shared" si="11"/>
        <v>#DIV/0!</v>
      </c>
      <c r="F107" s="100">
        <f t="shared" si="12"/>
        <v>0</v>
      </c>
      <c r="G107" s="144">
        <v>150.98</v>
      </c>
      <c r="H107" s="164">
        <f t="shared" si="10"/>
        <v>0</v>
      </c>
    </row>
    <row r="108" spans="1:8" s="6" customFormat="1" ht="19.5" customHeight="1" hidden="1" thickBot="1">
      <c r="A108" s="318" t="s">
        <v>283</v>
      </c>
      <c r="B108" s="356" t="s">
        <v>236</v>
      </c>
      <c r="C108" s="334"/>
      <c r="D108" s="142"/>
      <c r="E108" s="98" t="e">
        <f t="shared" si="11"/>
        <v>#DIV/0!</v>
      </c>
      <c r="F108" s="100">
        <f t="shared" si="12"/>
        <v>0</v>
      </c>
      <c r="G108" s="142"/>
      <c r="H108" s="164" t="e">
        <f t="shared" si="10"/>
        <v>#DIV/0!</v>
      </c>
    </row>
    <row r="109" spans="1:8" s="6" customFormat="1" ht="31.5" customHeight="1" hidden="1" thickBot="1">
      <c r="A109" s="318" t="s">
        <v>284</v>
      </c>
      <c r="B109" s="356" t="s">
        <v>237</v>
      </c>
      <c r="C109" s="334"/>
      <c r="D109" s="144"/>
      <c r="E109" s="98" t="e">
        <f t="shared" si="11"/>
        <v>#DIV/0!</v>
      </c>
      <c r="F109" s="100">
        <f t="shared" si="12"/>
        <v>0</v>
      </c>
      <c r="G109" s="144"/>
      <c r="H109" s="164" t="e">
        <f t="shared" si="10"/>
        <v>#DIV/0!</v>
      </c>
    </row>
    <row r="110" spans="1:8" s="6" customFormat="1" ht="21" customHeight="1" hidden="1" thickBot="1">
      <c r="A110" s="316" t="s">
        <v>258</v>
      </c>
      <c r="B110" s="357" t="s">
        <v>155</v>
      </c>
      <c r="C110" s="183">
        <f>SUM(C111:C112)</f>
        <v>0</v>
      </c>
      <c r="D110" s="174">
        <f>SUM(D111:D112)</f>
        <v>0</v>
      </c>
      <c r="E110" s="98" t="e">
        <f t="shared" si="11"/>
        <v>#DIV/0!</v>
      </c>
      <c r="F110" s="100">
        <f t="shared" si="12"/>
        <v>0</v>
      </c>
      <c r="G110" s="174">
        <f>SUM(G111:G112)</f>
        <v>0</v>
      </c>
      <c r="H110" s="164" t="e">
        <f t="shared" si="10"/>
        <v>#DIV/0!</v>
      </c>
    </row>
    <row r="111" spans="1:8" s="6" customFormat="1" ht="48.75" customHeight="1" hidden="1" thickBot="1">
      <c r="A111" s="318" t="s">
        <v>259</v>
      </c>
      <c r="B111" s="356" t="s">
        <v>131</v>
      </c>
      <c r="C111" s="334"/>
      <c r="D111" s="144"/>
      <c r="E111" s="98" t="e">
        <f t="shared" si="11"/>
        <v>#DIV/0!</v>
      </c>
      <c r="F111" s="100">
        <f t="shared" si="12"/>
        <v>0</v>
      </c>
      <c r="G111" s="144"/>
      <c r="H111" s="164" t="e">
        <f t="shared" si="10"/>
        <v>#DIV/0!</v>
      </c>
    </row>
    <row r="112" spans="1:8" s="6" customFormat="1" ht="31.5" customHeight="1" hidden="1" thickBot="1">
      <c r="A112" s="318" t="s">
        <v>285</v>
      </c>
      <c r="B112" s="356" t="s">
        <v>286</v>
      </c>
      <c r="C112" s="334"/>
      <c r="D112" s="77"/>
      <c r="E112" s="98" t="e">
        <f t="shared" si="11"/>
        <v>#DIV/0!</v>
      </c>
      <c r="F112" s="100">
        <f t="shared" si="12"/>
        <v>0</v>
      </c>
      <c r="G112" s="77"/>
      <c r="H112" s="164" t="e">
        <f t="shared" si="10"/>
        <v>#DIV/0!</v>
      </c>
    </row>
    <row r="113" spans="1:8" s="6" customFormat="1" ht="26.25" customHeight="1" thickBot="1">
      <c r="A113" s="310" t="s">
        <v>350</v>
      </c>
      <c r="B113" s="405" t="s">
        <v>351</v>
      </c>
      <c r="C113" s="309">
        <f>SUM(C114:C123)</f>
        <v>32945.716</v>
      </c>
      <c r="D113" s="300">
        <f>SUM(D114:D123)</f>
        <v>0</v>
      </c>
      <c r="E113" s="301">
        <f t="shared" si="11"/>
        <v>0</v>
      </c>
      <c r="F113" s="406">
        <f t="shared" si="12"/>
        <v>-32945.716</v>
      </c>
      <c r="G113" s="309">
        <f>SUM(G114:G123)</f>
        <v>2.3</v>
      </c>
      <c r="H113" s="302">
        <f t="shared" si="10"/>
        <v>0</v>
      </c>
    </row>
    <row r="114" spans="1:8" s="6" customFormat="1" ht="31.5" customHeight="1" thickBot="1">
      <c r="A114" s="407" t="s">
        <v>378</v>
      </c>
      <c r="B114" s="408" t="s">
        <v>379</v>
      </c>
      <c r="C114" s="409">
        <f>SUM(C115:C116)</f>
        <v>0</v>
      </c>
      <c r="D114" s="410">
        <f>SUM(D115:D116)</f>
        <v>0</v>
      </c>
      <c r="E114" s="305" t="e">
        <f t="shared" si="11"/>
        <v>#DIV/0!</v>
      </c>
      <c r="F114" s="306">
        <f t="shared" si="12"/>
        <v>0</v>
      </c>
      <c r="G114" s="410">
        <v>2.3</v>
      </c>
      <c r="H114" s="307">
        <f t="shared" si="10"/>
        <v>0</v>
      </c>
    </row>
    <row r="115" spans="1:8" s="6" customFormat="1" ht="36" customHeight="1" hidden="1" thickBot="1">
      <c r="A115" s="327" t="s">
        <v>287</v>
      </c>
      <c r="B115" s="363" t="s">
        <v>288</v>
      </c>
      <c r="C115" s="342"/>
      <c r="D115" s="308"/>
      <c r="E115" s="305" t="e">
        <f t="shared" si="11"/>
        <v>#DIV/0!</v>
      </c>
      <c r="F115" s="306">
        <f t="shared" si="12"/>
        <v>0</v>
      </c>
      <c r="G115" s="308"/>
      <c r="H115" s="307" t="e">
        <f t="shared" si="10"/>
        <v>#DIV/0!</v>
      </c>
    </row>
    <row r="116" spans="1:8" s="6" customFormat="1" ht="31.5" customHeight="1" hidden="1" thickBot="1">
      <c r="A116" s="327" t="s">
        <v>289</v>
      </c>
      <c r="B116" s="363" t="s">
        <v>293</v>
      </c>
      <c r="C116" s="342"/>
      <c r="D116" s="308"/>
      <c r="E116" s="305" t="e">
        <f t="shared" si="11"/>
        <v>#DIV/0!</v>
      </c>
      <c r="F116" s="306">
        <f t="shared" si="12"/>
        <v>0</v>
      </c>
      <c r="G116" s="308"/>
      <c r="H116" s="307" t="e">
        <f t="shared" si="10"/>
        <v>#DIV/0!</v>
      </c>
    </row>
    <row r="117" spans="1:8" s="6" customFormat="1" ht="17.25" customHeight="1" hidden="1" thickBot="1">
      <c r="A117" s="325" t="s">
        <v>260</v>
      </c>
      <c r="B117" s="362" t="s">
        <v>164</v>
      </c>
      <c r="C117" s="182">
        <f>SUM(C118:C120)</f>
        <v>0</v>
      </c>
      <c r="D117" s="168">
        <f>SUM(D118:D120)</f>
        <v>0</v>
      </c>
      <c r="E117" s="16" t="e">
        <f t="shared" si="11"/>
        <v>#DIV/0!</v>
      </c>
      <c r="F117" s="51">
        <f t="shared" si="12"/>
        <v>0</v>
      </c>
      <c r="G117" s="168"/>
      <c r="H117" s="155" t="e">
        <f t="shared" si="10"/>
        <v>#DIV/0!</v>
      </c>
    </row>
    <row r="118" spans="1:8" s="6" customFormat="1" ht="30" customHeight="1" hidden="1" thickBot="1">
      <c r="A118" s="318" t="s">
        <v>261</v>
      </c>
      <c r="B118" s="364" t="s">
        <v>105</v>
      </c>
      <c r="C118" s="334"/>
      <c r="D118" s="62"/>
      <c r="E118" s="98" t="e">
        <f t="shared" si="11"/>
        <v>#DIV/0!</v>
      </c>
      <c r="F118" s="101">
        <f t="shared" si="12"/>
        <v>0</v>
      </c>
      <c r="G118" s="62"/>
      <c r="H118" s="157" t="e">
        <f t="shared" si="10"/>
        <v>#DIV/0!</v>
      </c>
    </row>
    <row r="119" spans="1:8" s="6" customFormat="1" ht="32.25" customHeight="1" hidden="1" thickBot="1">
      <c r="A119" s="318" t="s">
        <v>262</v>
      </c>
      <c r="B119" s="355" t="s">
        <v>290</v>
      </c>
      <c r="C119" s="334"/>
      <c r="D119" s="62"/>
      <c r="E119" s="98" t="e">
        <f t="shared" si="11"/>
        <v>#DIV/0!</v>
      </c>
      <c r="F119" s="98">
        <f t="shared" si="12"/>
        <v>0</v>
      </c>
      <c r="G119" s="62"/>
      <c r="H119" s="157" t="e">
        <f t="shared" si="10"/>
        <v>#DIV/0!</v>
      </c>
    </row>
    <row r="120" spans="1:8" s="6" customFormat="1" ht="33.75" customHeight="1" hidden="1" thickBot="1">
      <c r="A120" s="318" t="s">
        <v>291</v>
      </c>
      <c r="B120" s="364" t="s">
        <v>292</v>
      </c>
      <c r="C120" s="334"/>
      <c r="D120" s="62"/>
      <c r="E120" s="98" t="e">
        <f>D120/C120*100</f>
        <v>#DIV/0!</v>
      </c>
      <c r="F120" s="98">
        <f>D120-C120</f>
        <v>0</v>
      </c>
      <c r="G120" s="62"/>
      <c r="H120" s="157" t="e">
        <f t="shared" si="10"/>
        <v>#DIV/0!</v>
      </c>
    </row>
    <row r="121" spans="1:8" s="6" customFormat="1" ht="49.5" customHeight="1" thickBot="1">
      <c r="A121" s="327" t="s">
        <v>381</v>
      </c>
      <c r="B121" s="374" t="s">
        <v>382</v>
      </c>
      <c r="C121" s="342">
        <v>2549.64</v>
      </c>
      <c r="D121" s="308"/>
      <c r="E121" s="375">
        <f>D121/C121*100</f>
        <v>0</v>
      </c>
      <c r="F121" s="375">
        <f>D121-C121</f>
        <v>-2549.64</v>
      </c>
      <c r="G121" s="308"/>
      <c r="H121" s="307" t="e">
        <f>D121/G121*100</f>
        <v>#DIV/0!</v>
      </c>
    </row>
    <row r="122" spans="1:8" s="6" customFormat="1" ht="50.25" customHeight="1" thickBot="1">
      <c r="A122" s="327" t="s">
        <v>383</v>
      </c>
      <c r="B122" s="374" t="s">
        <v>384</v>
      </c>
      <c r="C122" s="342">
        <v>29396.076</v>
      </c>
      <c r="D122" s="308"/>
      <c r="E122" s="375">
        <f t="shared" si="11"/>
        <v>0</v>
      </c>
      <c r="F122" s="375">
        <f t="shared" si="12"/>
        <v>-29396.076</v>
      </c>
      <c r="G122" s="308"/>
      <c r="H122" s="307" t="e">
        <f t="shared" si="10"/>
        <v>#DIV/0!</v>
      </c>
    </row>
    <row r="123" spans="1:8" s="6" customFormat="1" ht="48" customHeight="1" thickBot="1">
      <c r="A123" s="327" t="s">
        <v>385</v>
      </c>
      <c r="B123" s="411" t="s">
        <v>386</v>
      </c>
      <c r="C123" s="308">
        <v>1000</v>
      </c>
      <c r="D123" s="342"/>
      <c r="E123" s="375">
        <f>D123/C123*100</f>
        <v>0</v>
      </c>
      <c r="F123" s="375">
        <f>D123-C123</f>
        <v>-1000</v>
      </c>
      <c r="G123" s="342"/>
      <c r="H123" s="307" t="e">
        <f>D123/G123*100</f>
        <v>#DIV/0!</v>
      </c>
    </row>
    <row r="124" spans="1:8" s="6" customFormat="1" ht="33.75" customHeight="1" hidden="1" thickBot="1">
      <c r="A124" s="327" t="s">
        <v>294</v>
      </c>
      <c r="B124" s="376" t="s">
        <v>295</v>
      </c>
      <c r="C124" s="377"/>
      <c r="D124" s="342"/>
      <c r="E124" s="375" t="e">
        <f t="shared" si="11"/>
        <v>#DIV/0!</v>
      </c>
      <c r="F124" s="375">
        <f t="shared" si="12"/>
        <v>0</v>
      </c>
      <c r="G124" s="342"/>
      <c r="H124" s="307" t="e">
        <f t="shared" si="10"/>
        <v>#DIV/0!</v>
      </c>
    </row>
    <row r="125" spans="1:8" s="6" customFormat="1" ht="20.25" customHeight="1" thickBot="1">
      <c r="A125" s="316" t="s">
        <v>360</v>
      </c>
      <c r="B125" s="365" t="s">
        <v>361</v>
      </c>
      <c r="C125" s="338">
        <f>C126</f>
        <v>179.742</v>
      </c>
      <c r="D125" s="183">
        <f>D126</f>
        <v>0</v>
      </c>
      <c r="E125" s="171">
        <f t="shared" si="11"/>
        <v>0</v>
      </c>
      <c r="F125" s="171">
        <f t="shared" si="12"/>
        <v>-179.742</v>
      </c>
      <c r="G125" s="183">
        <f>G126</f>
        <v>48.33</v>
      </c>
      <c r="H125" s="155">
        <f t="shared" si="10"/>
        <v>0</v>
      </c>
    </row>
    <row r="126" spans="1:8" s="6" customFormat="1" ht="30.75" customHeight="1" thickBot="1">
      <c r="A126" s="318" t="s">
        <v>380</v>
      </c>
      <c r="B126" s="364" t="s">
        <v>162</v>
      </c>
      <c r="C126" s="334">
        <v>179.742</v>
      </c>
      <c r="D126" s="62"/>
      <c r="E126" s="98">
        <f t="shared" si="11"/>
        <v>0</v>
      </c>
      <c r="F126" s="98">
        <f t="shared" si="12"/>
        <v>-179.742</v>
      </c>
      <c r="G126" s="62">
        <v>48.33</v>
      </c>
      <c r="H126" s="157">
        <f t="shared" si="10"/>
        <v>0</v>
      </c>
    </row>
    <row r="127" spans="1:8" s="6" customFormat="1" ht="24" customHeight="1" hidden="1" thickBot="1">
      <c r="A127" s="318" t="s">
        <v>123</v>
      </c>
      <c r="B127" s="364" t="s">
        <v>125</v>
      </c>
      <c r="C127" s="334"/>
      <c r="D127" s="62"/>
      <c r="E127" s="98" t="e">
        <f t="shared" si="11"/>
        <v>#DIV/0!</v>
      </c>
      <c r="F127" s="98">
        <f t="shared" si="12"/>
        <v>0</v>
      </c>
      <c r="G127" s="62"/>
      <c r="H127" s="157" t="e">
        <f t="shared" si="10"/>
        <v>#DIV/0!</v>
      </c>
    </row>
    <row r="128" spans="1:8" s="6" customFormat="1" ht="46.5" customHeight="1" hidden="1" thickBot="1">
      <c r="A128" s="318" t="s">
        <v>143</v>
      </c>
      <c r="B128" s="364" t="s">
        <v>144</v>
      </c>
      <c r="C128" s="334"/>
      <c r="D128" s="62"/>
      <c r="E128" s="98" t="e">
        <f t="shared" si="11"/>
        <v>#DIV/0!</v>
      </c>
      <c r="F128" s="98">
        <f t="shared" si="12"/>
        <v>0</v>
      </c>
      <c r="G128" s="62"/>
      <c r="H128" s="157" t="e">
        <f t="shared" si="10"/>
        <v>#DIV/0!</v>
      </c>
    </row>
    <row r="129" spans="1:8" s="6" customFormat="1" ht="34.5" customHeight="1" hidden="1" thickBot="1">
      <c r="A129" s="318" t="s">
        <v>76</v>
      </c>
      <c r="B129" s="364" t="s">
        <v>163</v>
      </c>
      <c r="C129" s="334"/>
      <c r="D129" s="62"/>
      <c r="E129" s="98" t="e">
        <f t="shared" si="11"/>
        <v>#DIV/0!</v>
      </c>
      <c r="F129" s="98">
        <f t="shared" si="12"/>
        <v>0</v>
      </c>
      <c r="G129" s="62"/>
      <c r="H129" s="157" t="e">
        <f t="shared" si="10"/>
        <v>#DIV/0!</v>
      </c>
    </row>
    <row r="130" spans="1:8" s="6" customFormat="1" ht="63" customHeight="1" hidden="1" thickBot="1">
      <c r="A130" s="326" t="s">
        <v>75</v>
      </c>
      <c r="B130" s="366" t="s">
        <v>51</v>
      </c>
      <c r="C130" s="343"/>
      <c r="D130" s="13"/>
      <c r="E130" s="54" t="e">
        <f t="shared" si="11"/>
        <v>#DIV/0!</v>
      </c>
      <c r="F130" s="57">
        <f t="shared" si="12"/>
        <v>0</v>
      </c>
      <c r="G130" s="13"/>
      <c r="H130" s="156" t="e">
        <f t="shared" si="10"/>
        <v>#DIV/0!</v>
      </c>
    </row>
    <row r="131" spans="1:8" s="6" customFormat="1" ht="47.25" customHeight="1" hidden="1" thickBot="1">
      <c r="A131" s="326" t="s">
        <v>75</v>
      </c>
      <c r="B131" s="366" t="s">
        <v>51</v>
      </c>
      <c r="C131" s="343"/>
      <c r="D131" s="13"/>
      <c r="E131" s="54" t="e">
        <f t="shared" si="11"/>
        <v>#DIV/0!</v>
      </c>
      <c r="F131" s="57">
        <f t="shared" si="12"/>
        <v>0</v>
      </c>
      <c r="G131" s="13"/>
      <c r="H131" s="156" t="e">
        <f t="shared" si="10"/>
        <v>#DIV/0!</v>
      </c>
    </row>
    <row r="132" spans="1:8" s="6" customFormat="1" ht="31.5" customHeight="1" hidden="1" thickBot="1">
      <c r="A132" s="316" t="s">
        <v>173</v>
      </c>
      <c r="B132" s="367" t="s">
        <v>174</v>
      </c>
      <c r="C132" s="344"/>
      <c r="D132" s="188"/>
      <c r="E132" s="16" t="e">
        <f t="shared" si="11"/>
        <v>#DIV/0!</v>
      </c>
      <c r="F132" s="16">
        <f t="shared" si="12"/>
        <v>0</v>
      </c>
      <c r="G132" s="188"/>
      <c r="H132" s="155" t="e">
        <f t="shared" si="10"/>
        <v>#DIV/0!</v>
      </c>
    </row>
    <row r="133" spans="1:8" s="6" customFormat="1" ht="22.5" customHeight="1" hidden="1" thickBot="1">
      <c r="A133" s="315">
        <v>250380</v>
      </c>
      <c r="B133" s="368" t="s">
        <v>40</v>
      </c>
      <c r="C133" s="182"/>
      <c r="D133" s="169"/>
      <c r="E133" s="16" t="e">
        <f t="shared" si="11"/>
        <v>#DIV/0!</v>
      </c>
      <c r="F133" s="51">
        <f t="shared" si="12"/>
        <v>0</v>
      </c>
      <c r="G133" s="169"/>
      <c r="H133" s="155" t="e">
        <f t="shared" si="10"/>
        <v>#DIV/0!</v>
      </c>
    </row>
    <row r="134" spans="1:8" s="6" customFormat="1" ht="16.5" hidden="1" thickBot="1">
      <c r="A134" s="328" t="s">
        <v>266</v>
      </c>
      <c r="B134" s="369" t="s">
        <v>52</v>
      </c>
      <c r="C134" s="345"/>
      <c r="D134" s="169"/>
      <c r="E134" s="16" t="e">
        <f t="shared" si="11"/>
        <v>#DIV/0!</v>
      </c>
      <c r="F134" s="16">
        <f t="shared" si="12"/>
        <v>0</v>
      </c>
      <c r="G134" s="169"/>
      <c r="H134" s="155" t="e">
        <f t="shared" si="10"/>
        <v>#DIV/0!</v>
      </c>
    </row>
    <row r="135" spans="1:8" s="6" customFormat="1" ht="63.75" hidden="1" thickBot="1">
      <c r="A135" s="328" t="s">
        <v>41</v>
      </c>
      <c r="B135" s="369" t="s">
        <v>106</v>
      </c>
      <c r="C135" s="345"/>
      <c r="D135" s="169"/>
      <c r="E135" s="16" t="e">
        <f t="shared" si="11"/>
        <v>#DIV/0!</v>
      </c>
      <c r="F135" s="16">
        <f t="shared" si="12"/>
        <v>0</v>
      </c>
      <c r="G135" s="169"/>
      <c r="H135" s="155" t="e">
        <f t="shared" si="10"/>
        <v>#DIV/0!</v>
      </c>
    </row>
    <row r="136" spans="1:9" s="7" customFormat="1" ht="36" customHeight="1" thickBot="1">
      <c r="A136" s="329"/>
      <c r="B136" s="373" t="s">
        <v>62</v>
      </c>
      <c r="C136" s="346">
        <f>C75+C80</f>
        <v>70221.899</v>
      </c>
      <c r="D136" s="153">
        <f>D75+D80</f>
        <v>6714.271000000001</v>
      </c>
      <c r="E136" s="96">
        <f t="shared" si="11"/>
        <v>9.56150587724778</v>
      </c>
      <c r="F136" s="96">
        <f t="shared" si="12"/>
        <v>-63507.628000000004</v>
      </c>
      <c r="G136" s="153">
        <f>G75+G80</f>
        <v>8400.949</v>
      </c>
      <c r="H136" s="158">
        <f t="shared" si="10"/>
        <v>79.92276824915851</v>
      </c>
      <c r="I136" s="55"/>
    </row>
    <row r="137" spans="1:9" s="7" customFormat="1" ht="63.75" customHeight="1" thickBot="1">
      <c r="A137" s="370" t="s">
        <v>387</v>
      </c>
      <c r="B137" s="167" t="s">
        <v>388</v>
      </c>
      <c r="C137" s="371">
        <v>345.928</v>
      </c>
      <c r="D137" s="166"/>
      <c r="E137" s="54">
        <f>D137/C137*100</f>
        <v>0</v>
      </c>
      <c r="F137" s="57">
        <f t="shared" si="12"/>
        <v>-345.928</v>
      </c>
      <c r="G137" s="166"/>
      <c r="H137" s="156" t="e">
        <f>D137/G137*100</f>
        <v>#DIV/0!</v>
      </c>
      <c r="I137" s="55"/>
    </row>
    <row r="138" spans="1:8" ht="24" customHeight="1">
      <c r="A138" s="56" t="s">
        <v>389</v>
      </c>
      <c r="B138" s="372" t="s">
        <v>390</v>
      </c>
      <c r="C138" s="138"/>
      <c r="D138" s="23">
        <v>-20.148</v>
      </c>
      <c r="E138" s="54" t="e">
        <f>D138/C138*100</f>
        <v>#DIV/0!</v>
      </c>
      <c r="F138" s="57">
        <f t="shared" si="12"/>
        <v>-20.148</v>
      </c>
      <c r="G138" s="23"/>
      <c r="H138" s="156" t="e">
        <f>D138/G138*100</f>
        <v>#DIV/0!</v>
      </c>
    </row>
    <row r="139" spans="1:8" ht="62.25" customHeight="1" hidden="1" thickBot="1">
      <c r="A139" s="13">
        <v>250909</v>
      </c>
      <c r="B139" s="119" t="s">
        <v>124</v>
      </c>
      <c r="C139" s="139"/>
      <c r="D139" s="140"/>
      <c r="E139" s="141" t="e">
        <f>D139/C139*100</f>
        <v>#DIV/0!</v>
      </c>
      <c r="F139" s="141">
        <f t="shared" si="12"/>
        <v>0</v>
      </c>
      <c r="G139" s="140"/>
      <c r="H139" s="156" t="e">
        <f>D139/G139*100</f>
        <v>#DIV/0!</v>
      </c>
    </row>
    <row r="140" spans="2:7" ht="15.75">
      <c r="B140" s="176"/>
      <c r="C140" s="61"/>
      <c r="D140" s="61"/>
      <c r="E140" s="25"/>
      <c r="F140" s="24"/>
      <c r="G140" s="61"/>
    </row>
    <row r="141" spans="2:7" ht="15.75" customHeight="1" hidden="1">
      <c r="B141" s="176" t="s">
        <v>122</v>
      </c>
      <c r="C141" s="14"/>
      <c r="D141" s="14"/>
      <c r="E141" s="25"/>
      <c r="G141" s="14"/>
    </row>
    <row r="142" ht="14.25">
      <c r="E142" s="12"/>
    </row>
    <row r="143" spans="2:7" ht="15">
      <c r="B143" s="178" t="s">
        <v>171</v>
      </c>
      <c r="C143" s="71"/>
      <c r="D143" s="71"/>
      <c r="E143" s="72"/>
      <c r="F143" t="s">
        <v>368</v>
      </c>
      <c r="G143" s="71"/>
    </row>
    <row r="147" ht="15.75">
      <c r="E147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190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179</v>
      </c>
      <c r="B1" s="265" t="s">
        <v>178</v>
      </c>
      <c r="C1" s="159" t="s">
        <v>234</v>
      </c>
      <c r="D1" s="160" t="s">
        <v>233</v>
      </c>
      <c r="E1" s="160" t="s">
        <v>176</v>
      </c>
      <c r="F1" s="160" t="s">
        <v>108</v>
      </c>
      <c r="G1" s="161" t="s">
        <v>157</v>
      </c>
      <c r="H1" s="162" t="s">
        <v>177</v>
      </c>
    </row>
    <row r="2" spans="1:8" ht="16.5" thickBot="1">
      <c r="A2" s="39">
        <v>1</v>
      </c>
      <c r="B2" s="36">
        <v>2</v>
      </c>
      <c r="C2" s="279">
        <v>3</v>
      </c>
      <c r="D2" s="280">
        <v>4</v>
      </c>
      <c r="E2" s="281">
        <v>5</v>
      </c>
      <c r="F2" s="282">
        <v>6</v>
      </c>
      <c r="G2" s="283">
        <v>7</v>
      </c>
      <c r="H2" s="220"/>
    </row>
    <row r="3" spans="1:8" ht="55.5" customHeight="1" thickBot="1">
      <c r="A3"/>
      <c r="B3" s="276" t="s">
        <v>0</v>
      </c>
      <c r="C3" s="218"/>
      <c r="D3" s="219"/>
      <c r="E3" s="287"/>
      <c r="F3" s="287"/>
      <c r="G3" s="264"/>
      <c r="H3" s="288"/>
    </row>
    <row r="4" spans="1:8" ht="19.5" customHeight="1">
      <c r="A4" s="216"/>
      <c r="B4" s="277" t="s">
        <v>192</v>
      </c>
      <c r="C4" s="221">
        <v>3340.9</v>
      </c>
      <c r="D4" s="222">
        <v>13338.1</v>
      </c>
      <c r="E4" s="193">
        <f>D4/C4*100</f>
        <v>399.2367326169595</v>
      </c>
      <c r="F4" s="194">
        <f>D4-C4</f>
        <v>9997.2</v>
      </c>
      <c r="G4" s="296">
        <v>-14226.3</v>
      </c>
      <c r="H4" s="289">
        <f>D4/G4*100</f>
        <v>-93.75663384014116</v>
      </c>
    </row>
    <row r="5" spans="1:8" ht="19.5" customHeight="1" thickBot="1">
      <c r="A5" s="217"/>
      <c r="B5" s="277" t="s">
        <v>193</v>
      </c>
      <c r="C5" s="223"/>
      <c r="D5" s="222">
        <v>14293.9</v>
      </c>
      <c r="E5" s="193" t="e">
        <f>D5/C5*100</f>
        <v>#DIV/0!</v>
      </c>
      <c r="F5" s="194">
        <f>D5-C5</f>
        <v>14293.9</v>
      </c>
      <c r="G5" s="296">
        <v>-13812.2</v>
      </c>
      <c r="H5" s="289">
        <f>D5/G5*100</f>
        <v>-103.48749656101126</v>
      </c>
    </row>
    <row r="6" spans="1:8" ht="21" customHeight="1">
      <c r="A6" s="210" t="s">
        <v>180</v>
      </c>
      <c r="B6" s="211" t="s">
        <v>195</v>
      </c>
      <c r="C6" s="212">
        <v>-3340.9</v>
      </c>
      <c r="D6" s="70">
        <v>-13338.1</v>
      </c>
      <c r="E6" s="193">
        <f aca="true" t="shared" si="0" ref="E6:E33">D6/C6*100</f>
        <v>399.2367326169595</v>
      </c>
      <c r="F6" s="194">
        <f aca="true" t="shared" si="1" ref="F6:F33">D6-C6</f>
        <v>-9997.2</v>
      </c>
      <c r="G6" s="70">
        <v>14226.3</v>
      </c>
      <c r="H6" s="289">
        <f>D6/G6*100</f>
        <v>-93.75663384014116</v>
      </c>
    </row>
    <row r="7" spans="1:8" ht="15.75" hidden="1">
      <c r="A7" s="210" t="s">
        <v>194</v>
      </c>
      <c r="B7" s="211" t="s">
        <v>181</v>
      </c>
      <c r="C7" s="136"/>
      <c r="D7" s="70"/>
      <c r="E7" s="193" t="e">
        <f t="shared" si="0"/>
        <v>#DIV/0!</v>
      </c>
      <c r="F7" s="194">
        <f t="shared" si="1"/>
        <v>0</v>
      </c>
      <c r="G7" s="70"/>
      <c r="H7" s="195"/>
    </row>
    <row r="8" spans="1:8" ht="19.5" customHeight="1">
      <c r="A8" s="210" t="s">
        <v>180</v>
      </c>
      <c r="B8" s="211" t="s">
        <v>196</v>
      </c>
      <c r="C8" s="136"/>
      <c r="D8" s="70">
        <v>-14293.9</v>
      </c>
      <c r="E8" s="193" t="e">
        <f>D8/C8*100</f>
        <v>#DIV/0!</v>
      </c>
      <c r="F8" s="194">
        <f>D8-C8</f>
        <v>-14293.9</v>
      </c>
      <c r="G8" s="70">
        <v>13812.2</v>
      </c>
      <c r="H8" s="289">
        <f>D8/G8*100</f>
        <v>-103.48749656101126</v>
      </c>
    </row>
    <row r="9" spans="1:8" ht="19.5" customHeight="1">
      <c r="A9" s="210" t="s">
        <v>226</v>
      </c>
      <c r="B9" s="211" t="s">
        <v>228</v>
      </c>
      <c r="C9" s="136"/>
      <c r="D9" s="70"/>
      <c r="E9" s="193"/>
      <c r="F9" s="194"/>
      <c r="G9" s="70">
        <v>6070.8</v>
      </c>
      <c r="H9" s="289">
        <f>D9/G9*100</f>
        <v>0</v>
      </c>
    </row>
    <row r="10" spans="1:8" ht="32.25" thickBot="1">
      <c r="A10" s="267" t="s">
        <v>227</v>
      </c>
      <c r="B10" s="268" t="s">
        <v>229</v>
      </c>
      <c r="C10" s="136"/>
      <c r="D10" s="70"/>
      <c r="E10" s="258"/>
      <c r="F10" s="259"/>
      <c r="G10" s="202">
        <v>6070.8</v>
      </c>
      <c r="H10" s="274">
        <f>D10/G10*100</f>
        <v>0</v>
      </c>
    </row>
    <row r="11" spans="1:8" ht="30.75" customHeight="1">
      <c r="A11" s="196" t="s">
        <v>182</v>
      </c>
      <c r="B11" s="192" t="s">
        <v>197</v>
      </c>
      <c r="C11" s="136">
        <v>-3340.9</v>
      </c>
      <c r="D11" s="70">
        <v>-13338.1</v>
      </c>
      <c r="E11" s="193">
        <f t="shared" si="0"/>
        <v>399.2367326169595</v>
      </c>
      <c r="F11" s="194">
        <f t="shared" si="1"/>
        <v>-9997.2</v>
      </c>
      <c r="G11" s="70">
        <v>8155.5</v>
      </c>
      <c r="H11" s="156">
        <f aca="true" t="shared" si="2" ref="H11:H92">D11/G11*100</f>
        <v>-163.54729936852434</v>
      </c>
    </row>
    <row r="12" spans="1:8" ht="33" customHeight="1" thickBot="1">
      <c r="A12" s="196" t="s">
        <v>182</v>
      </c>
      <c r="B12" s="192" t="s">
        <v>198</v>
      </c>
      <c r="C12" s="136"/>
      <c r="D12" s="70">
        <v>-14293.9</v>
      </c>
      <c r="E12" s="213" t="e">
        <f>D12/C12*100</f>
        <v>#DIV/0!</v>
      </c>
      <c r="F12" s="214">
        <f>D12-C12</f>
        <v>-14293.9</v>
      </c>
      <c r="G12" s="70">
        <v>7741.4</v>
      </c>
      <c r="H12" s="215">
        <f>D12/G12*100</f>
        <v>-184.6423127599659</v>
      </c>
    </row>
    <row r="13" spans="1:8" ht="18" customHeight="1" thickBot="1">
      <c r="A13" s="197" t="s">
        <v>183</v>
      </c>
      <c r="B13" s="198" t="s">
        <v>184</v>
      </c>
      <c r="C13" s="201">
        <v>99</v>
      </c>
      <c r="D13" s="202">
        <v>2176.3</v>
      </c>
      <c r="E13" s="255">
        <f t="shared" si="0"/>
        <v>2198.282828282828</v>
      </c>
      <c r="F13" s="256">
        <f t="shared" si="1"/>
        <v>2077.3</v>
      </c>
      <c r="G13" s="257">
        <v>12569.3</v>
      </c>
      <c r="H13" s="157">
        <f t="shared" si="2"/>
        <v>17.314408916964354</v>
      </c>
    </row>
    <row r="14" spans="1:8" ht="19.5" customHeight="1">
      <c r="A14" s="199" t="s">
        <v>185</v>
      </c>
      <c r="B14" s="200" t="s">
        <v>186</v>
      </c>
      <c r="C14" s="203"/>
      <c r="D14" s="204">
        <v>15321.4</v>
      </c>
      <c r="E14" s="227" t="e">
        <f t="shared" si="0"/>
        <v>#DIV/0!</v>
      </c>
      <c r="F14" s="87">
        <f t="shared" si="1"/>
        <v>15321.4</v>
      </c>
      <c r="G14" s="224">
        <v>2176.3</v>
      </c>
      <c r="H14" s="157">
        <f t="shared" si="2"/>
        <v>704.0113954877544</v>
      </c>
    </row>
    <row r="15" spans="1:8" ht="19.5" customHeight="1">
      <c r="A15" s="225">
        <v>208300</v>
      </c>
      <c r="B15" s="278" t="s">
        <v>199</v>
      </c>
      <c r="C15" s="224"/>
      <c r="D15" s="226">
        <v>-955.8</v>
      </c>
      <c r="E15" s="258" t="e">
        <f aca="true" t="shared" si="3" ref="E15:E21">D15/C15*100</f>
        <v>#DIV/0!</v>
      </c>
      <c r="F15" s="259">
        <f aca="true" t="shared" si="4" ref="F15:F21">D15-C15</f>
        <v>-955.8</v>
      </c>
      <c r="G15" s="204">
        <v>-414</v>
      </c>
      <c r="H15" s="274">
        <f t="shared" si="2"/>
        <v>230.86956521739128</v>
      </c>
    </row>
    <row r="16" spans="1:8" ht="19.5" customHeight="1">
      <c r="A16" s="199" t="s">
        <v>200</v>
      </c>
      <c r="B16" s="278" t="s">
        <v>199</v>
      </c>
      <c r="C16" s="224"/>
      <c r="D16" s="226">
        <v>-955.8</v>
      </c>
      <c r="E16" s="258" t="e">
        <f t="shared" si="3"/>
        <v>#DIV/0!</v>
      </c>
      <c r="F16" s="259">
        <f t="shared" si="4"/>
        <v>-955.8</v>
      </c>
      <c r="G16" s="204">
        <v>-414</v>
      </c>
      <c r="H16" s="274">
        <f t="shared" si="2"/>
        <v>230.86956521739128</v>
      </c>
    </row>
    <row r="17" spans="1:8" ht="31.5" customHeight="1">
      <c r="A17" s="30" t="s">
        <v>187</v>
      </c>
      <c r="B17" s="200" t="s">
        <v>188</v>
      </c>
      <c r="C17" s="224">
        <v>-3439.9</v>
      </c>
      <c r="D17" s="226">
        <v>-193</v>
      </c>
      <c r="E17" s="258">
        <f t="shared" si="3"/>
        <v>5.61062821593651</v>
      </c>
      <c r="F17" s="259">
        <f t="shared" si="4"/>
        <v>3246.9</v>
      </c>
      <c r="G17" s="226">
        <v>-2237.6</v>
      </c>
      <c r="H17" s="274">
        <f t="shared" si="2"/>
        <v>8.625312835180551</v>
      </c>
    </row>
    <row r="18" spans="1:8" ht="33" customHeight="1" thickBot="1">
      <c r="A18" s="205" t="s">
        <v>189</v>
      </c>
      <c r="B18" s="206" t="s">
        <v>201</v>
      </c>
      <c r="C18" s="207">
        <v>-3340.9</v>
      </c>
      <c r="D18" s="208">
        <v>-13338.1</v>
      </c>
      <c r="E18" s="213">
        <f t="shared" si="3"/>
        <v>399.2367326169595</v>
      </c>
      <c r="F18" s="214">
        <f t="shared" si="4"/>
        <v>-9997.2</v>
      </c>
      <c r="G18" s="90">
        <v>14226.3</v>
      </c>
      <c r="H18" s="215">
        <f t="shared" si="2"/>
        <v>-93.75663384014116</v>
      </c>
    </row>
    <row r="19" spans="1:8" ht="31.5" customHeight="1" thickBot="1">
      <c r="A19" s="205" t="s">
        <v>202</v>
      </c>
      <c r="B19" s="266" t="s">
        <v>203</v>
      </c>
      <c r="C19" s="207"/>
      <c r="D19" s="208">
        <v>-14293.9</v>
      </c>
      <c r="E19" s="213" t="e">
        <f t="shared" si="3"/>
        <v>#DIV/0!</v>
      </c>
      <c r="F19" s="214">
        <f t="shared" si="4"/>
        <v>-14293.9</v>
      </c>
      <c r="G19" s="208">
        <v>13812.2</v>
      </c>
      <c r="H19" s="215">
        <f t="shared" si="2"/>
        <v>-103.48749656101126</v>
      </c>
    </row>
    <row r="20" spans="1:8" ht="24" customHeight="1" thickBot="1">
      <c r="A20" s="191" t="s">
        <v>190</v>
      </c>
      <c r="B20" s="192" t="s">
        <v>204</v>
      </c>
      <c r="C20" s="136">
        <v>-3340.9</v>
      </c>
      <c r="D20" s="70">
        <v>-13338.1</v>
      </c>
      <c r="E20" s="213">
        <f t="shared" si="3"/>
        <v>399.2367326169595</v>
      </c>
      <c r="F20" s="214">
        <f t="shared" si="4"/>
        <v>-9997.2</v>
      </c>
      <c r="G20" s="70">
        <v>14226.3</v>
      </c>
      <c r="H20" s="156">
        <f t="shared" si="2"/>
        <v>-93.75663384014116</v>
      </c>
    </row>
    <row r="21" spans="1:8" ht="22.5" customHeight="1" thickBot="1">
      <c r="A21" s="191" t="s">
        <v>190</v>
      </c>
      <c r="B21" s="192" t="s">
        <v>205</v>
      </c>
      <c r="C21" s="136"/>
      <c r="D21" s="70">
        <v>-14293.9</v>
      </c>
      <c r="E21" s="213" t="e">
        <f t="shared" si="3"/>
        <v>#DIV/0!</v>
      </c>
      <c r="F21" s="214">
        <f t="shared" si="4"/>
        <v>-14293.9</v>
      </c>
      <c r="G21" s="70">
        <v>13812.2</v>
      </c>
      <c r="H21" s="215">
        <f>D21/G21*100</f>
        <v>-103.48749656101126</v>
      </c>
    </row>
    <row r="22" spans="1:8" ht="21" customHeight="1" thickBot="1">
      <c r="A22" s="209" t="s">
        <v>191</v>
      </c>
      <c r="B22" s="206" t="s">
        <v>206</v>
      </c>
      <c r="C22" s="207">
        <v>-3340.9</v>
      </c>
      <c r="D22" s="208">
        <v>-13338.1</v>
      </c>
      <c r="E22" s="99">
        <f t="shared" si="0"/>
        <v>399.2367326169595</v>
      </c>
      <c r="F22" s="238">
        <f t="shared" si="1"/>
        <v>-9997.2</v>
      </c>
      <c r="G22" s="208">
        <v>8155.5</v>
      </c>
      <c r="H22" s="156">
        <f t="shared" si="2"/>
        <v>-163.54729936852434</v>
      </c>
    </row>
    <row r="23" spans="1:8" ht="20.25" customHeight="1" thickBot="1">
      <c r="A23" s="209" t="s">
        <v>191</v>
      </c>
      <c r="B23" s="206" t="s">
        <v>207</v>
      </c>
      <c r="C23" s="207"/>
      <c r="D23" s="253">
        <v>-14293.9</v>
      </c>
      <c r="E23" s="99" t="e">
        <f t="shared" si="0"/>
        <v>#DIV/0!</v>
      </c>
      <c r="F23" s="238">
        <f t="shared" si="1"/>
        <v>-14293.9</v>
      </c>
      <c r="G23" s="253">
        <v>7741.4</v>
      </c>
      <c r="H23" s="156">
        <f t="shared" si="2"/>
        <v>-184.6423127599659</v>
      </c>
    </row>
    <row r="24" spans="1:8" ht="19.5" customHeight="1" thickBot="1">
      <c r="A24" s="229" t="s">
        <v>208</v>
      </c>
      <c r="B24" s="198" t="s">
        <v>184</v>
      </c>
      <c r="C24" s="224">
        <v>99</v>
      </c>
      <c r="D24" s="236">
        <v>2176.3</v>
      </c>
      <c r="E24" s="227">
        <f t="shared" si="0"/>
        <v>2198.282828282828</v>
      </c>
      <c r="F24" s="235">
        <f t="shared" si="1"/>
        <v>2077.3</v>
      </c>
      <c r="G24" s="236">
        <v>12569.3</v>
      </c>
      <c r="H24" s="157">
        <f t="shared" si="2"/>
        <v>17.314408916964354</v>
      </c>
    </row>
    <row r="25" spans="1:8" ht="18.75" customHeight="1" thickBot="1">
      <c r="A25" s="230" t="s">
        <v>209</v>
      </c>
      <c r="B25" s="200" t="s">
        <v>186</v>
      </c>
      <c r="C25" s="224"/>
      <c r="D25" s="226">
        <v>15321.4</v>
      </c>
      <c r="E25" s="227" t="e">
        <f t="shared" si="0"/>
        <v>#DIV/0!</v>
      </c>
      <c r="F25" s="235">
        <f t="shared" si="1"/>
        <v>15321.4</v>
      </c>
      <c r="G25" s="226">
        <v>2176.3</v>
      </c>
      <c r="H25" s="157">
        <f t="shared" si="2"/>
        <v>704.0113954877544</v>
      </c>
    </row>
    <row r="26" spans="1:8" ht="20.25" customHeight="1" thickBot="1">
      <c r="A26" s="231" t="s">
        <v>210</v>
      </c>
      <c r="B26" s="200" t="s">
        <v>199</v>
      </c>
      <c r="C26" s="237"/>
      <c r="D26" s="226">
        <v>-955.8</v>
      </c>
      <c r="E26" s="227" t="e">
        <f t="shared" si="0"/>
        <v>#DIV/0!</v>
      </c>
      <c r="F26" s="235">
        <f t="shared" si="1"/>
        <v>-955.8</v>
      </c>
      <c r="G26" s="226">
        <v>-414</v>
      </c>
      <c r="H26" s="157">
        <f t="shared" si="2"/>
        <v>230.86956521739128</v>
      </c>
    </row>
    <row r="27" spans="1:8" ht="20.25" customHeight="1" thickBot="1">
      <c r="A27" s="232" t="s">
        <v>224</v>
      </c>
      <c r="B27" s="200" t="s">
        <v>199</v>
      </c>
      <c r="C27" s="237"/>
      <c r="D27" s="226">
        <v>-955.8</v>
      </c>
      <c r="E27" s="227" t="e">
        <f t="shared" si="0"/>
        <v>#DIV/0!</v>
      </c>
      <c r="F27" s="235">
        <f t="shared" si="1"/>
        <v>-955.8</v>
      </c>
      <c r="G27" s="226">
        <v>-414</v>
      </c>
      <c r="H27" s="157">
        <f t="shared" si="2"/>
        <v>230.86956521739128</v>
      </c>
    </row>
    <row r="28" spans="1:8" ht="18" customHeight="1" hidden="1">
      <c r="A28" s="41"/>
      <c r="B28" s="106"/>
      <c r="C28" s="224"/>
      <c r="D28" s="226"/>
      <c r="E28" s="227" t="e">
        <f t="shared" si="0"/>
        <v>#DIV/0!</v>
      </c>
      <c r="F28" s="235">
        <f t="shared" si="1"/>
        <v>0</v>
      </c>
      <c r="G28" s="226"/>
      <c r="H28" s="157" t="e">
        <f t="shared" si="2"/>
        <v>#DIV/0!</v>
      </c>
    </row>
    <row r="29" spans="1:8" ht="33.75" customHeight="1" thickBot="1">
      <c r="A29" s="233" t="s">
        <v>211</v>
      </c>
      <c r="B29" s="200" t="s">
        <v>188</v>
      </c>
      <c r="C29" s="224">
        <v>-3439.9</v>
      </c>
      <c r="D29" s="226">
        <v>-193</v>
      </c>
      <c r="E29" s="227">
        <f t="shared" si="0"/>
        <v>5.61062821593651</v>
      </c>
      <c r="F29" s="235">
        <f t="shared" si="1"/>
        <v>3246.9</v>
      </c>
      <c r="G29" s="236">
        <v>-2237.6</v>
      </c>
      <c r="H29" s="157">
        <f t="shared" si="2"/>
        <v>8.625312835180551</v>
      </c>
    </row>
    <row r="30" spans="1:8" ht="38.25" customHeight="1" thickBot="1">
      <c r="A30" s="58" t="s">
        <v>230</v>
      </c>
      <c r="B30" s="269" t="s">
        <v>229</v>
      </c>
      <c r="C30" s="207"/>
      <c r="D30" s="253"/>
      <c r="E30" s="99" t="e">
        <f t="shared" si="0"/>
        <v>#DIV/0!</v>
      </c>
      <c r="F30" s="238">
        <f t="shared" si="1"/>
        <v>0</v>
      </c>
      <c r="G30" s="253">
        <v>6070.8</v>
      </c>
      <c r="H30" s="156">
        <f t="shared" si="2"/>
        <v>0</v>
      </c>
    </row>
    <row r="31" spans="1:8" ht="48.75" customHeight="1" hidden="1" thickBot="1">
      <c r="A31" s="233"/>
      <c r="B31" s="106"/>
      <c r="C31" s="224"/>
      <c r="D31" s="226"/>
      <c r="E31" s="227" t="e">
        <f t="shared" si="0"/>
        <v>#DIV/0!</v>
      </c>
      <c r="F31" s="235">
        <f t="shared" si="1"/>
        <v>0</v>
      </c>
      <c r="G31" s="226"/>
      <c r="H31" s="157" t="e">
        <f t="shared" si="2"/>
        <v>#DIV/0!</v>
      </c>
    </row>
    <row r="32" spans="1:8" ht="16.5" hidden="1" thickBot="1">
      <c r="A32" s="233"/>
      <c r="B32" s="106"/>
      <c r="C32" s="224"/>
      <c r="D32" s="236"/>
      <c r="E32" s="227" t="e">
        <f t="shared" si="0"/>
        <v>#DIV/0!</v>
      </c>
      <c r="F32" s="235">
        <f t="shared" si="1"/>
        <v>0</v>
      </c>
      <c r="G32" s="236"/>
      <c r="H32" s="157" t="e">
        <f t="shared" si="2"/>
        <v>#DIV/0!</v>
      </c>
    </row>
    <row r="33" spans="1:8" ht="47.25" customHeight="1" thickBot="1">
      <c r="A33" s="58" t="s">
        <v>212</v>
      </c>
      <c r="B33" s="234" t="s">
        <v>214</v>
      </c>
      <c r="C33" s="207">
        <v>-3340.9</v>
      </c>
      <c r="D33" s="208">
        <v>-13338.1</v>
      </c>
      <c r="E33" s="99">
        <f t="shared" si="0"/>
        <v>399.2367326169595</v>
      </c>
      <c r="F33" s="238">
        <f t="shared" si="1"/>
        <v>-9997.2</v>
      </c>
      <c r="G33" s="208">
        <v>14226.3</v>
      </c>
      <c r="H33" s="156">
        <f t="shared" si="2"/>
        <v>-93.75663384014116</v>
      </c>
    </row>
    <row r="34" spans="1:8" ht="32.25" hidden="1" thickBot="1">
      <c r="A34" s="32"/>
      <c r="B34" s="228" t="s">
        <v>214</v>
      </c>
      <c r="C34" s="207"/>
      <c r="D34" s="208"/>
      <c r="E34" s="99"/>
      <c r="F34" s="238"/>
      <c r="G34" s="208"/>
      <c r="H34" s="156" t="e">
        <f t="shared" si="2"/>
        <v>#DIV/0!</v>
      </c>
    </row>
    <row r="35" spans="1:8" ht="51" customHeight="1" thickBot="1">
      <c r="A35" s="58" t="s">
        <v>213</v>
      </c>
      <c r="B35" s="234" t="s">
        <v>225</v>
      </c>
      <c r="C35" s="207"/>
      <c r="D35" s="208">
        <v>-14293.9</v>
      </c>
      <c r="E35" s="99" t="e">
        <f aca="true" t="shared" si="5" ref="E35:E68">D35/C35*100</f>
        <v>#DIV/0!</v>
      </c>
      <c r="F35" s="238">
        <f aca="true" t="shared" si="6" ref="F35:F46">D35-C35</f>
        <v>-14293.9</v>
      </c>
      <c r="G35" s="208">
        <v>13812.2</v>
      </c>
      <c r="H35" s="156">
        <f t="shared" si="2"/>
        <v>-103.48749656101126</v>
      </c>
    </row>
    <row r="36" spans="1:8" ht="16.5" hidden="1" thickBot="1">
      <c r="A36" s="32"/>
      <c r="B36" s="106"/>
      <c r="C36" s="224"/>
      <c r="D36" s="226"/>
      <c r="E36" s="227" t="e">
        <f t="shared" si="5"/>
        <v>#DIV/0!</v>
      </c>
      <c r="F36" s="235">
        <f t="shared" si="6"/>
        <v>0</v>
      </c>
      <c r="G36" s="19"/>
      <c r="H36" s="157" t="e">
        <f t="shared" si="2"/>
        <v>#DIV/0!</v>
      </c>
    </row>
    <row r="37" spans="1:8" ht="33.75" customHeight="1" thickBot="1">
      <c r="A37" s="32"/>
      <c r="B37" s="244" t="s">
        <v>215</v>
      </c>
      <c r="C37" s="224"/>
      <c r="D37" s="226"/>
      <c r="E37" s="227"/>
      <c r="F37" s="235"/>
      <c r="G37" s="19"/>
      <c r="H37" s="157"/>
    </row>
    <row r="38" spans="1:8" ht="18.75" customHeight="1" thickBot="1">
      <c r="A38" s="216"/>
      <c r="B38" s="277" t="s">
        <v>192</v>
      </c>
      <c r="C38" s="207">
        <v>-31969.3</v>
      </c>
      <c r="D38" s="208">
        <v>7644.5</v>
      </c>
      <c r="E38" s="99">
        <f t="shared" si="5"/>
        <v>-23.91200307795291</v>
      </c>
      <c r="F38" s="238">
        <f t="shared" si="6"/>
        <v>39613.8</v>
      </c>
      <c r="G38" s="208">
        <v>-5664.6</v>
      </c>
      <c r="H38" s="156">
        <f t="shared" si="2"/>
        <v>-134.9521590227024</v>
      </c>
    </row>
    <row r="39" spans="1:8" ht="16.5" customHeight="1" thickBot="1">
      <c r="A39" s="217"/>
      <c r="B39" s="277" t="s">
        <v>193</v>
      </c>
      <c r="C39" s="207"/>
      <c r="D39" s="208">
        <v>7394.5</v>
      </c>
      <c r="E39" s="99" t="e">
        <f t="shared" si="5"/>
        <v>#DIV/0!</v>
      </c>
      <c r="F39" s="262">
        <f t="shared" si="6"/>
        <v>7394.5</v>
      </c>
      <c r="G39" s="208">
        <v>-5403.6</v>
      </c>
      <c r="H39" s="156">
        <f t="shared" si="2"/>
        <v>-136.84395588126432</v>
      </c>
    </row>
    <row r="40" spans="1:8" ht="19.5" customHeight="1" thickBot="1">
      <c r="A40" s="210" t="s">
        <v>180</v>
      </c>
      <c r="B40" s="211" t="s">
        <v>195</v>
      </c>
      <c r="C40" s="207">
        <v>31969.3</v>
      </c>
      <c r="D40" s="208">
        <v>-7644.5</v>
      </c>
      <c r="E40" s="99">
        <f t="shared" si="5"/>
        <v>-23.91200307795291</v>
      </c>
      <c r="F40" s="238">
        <f t="shared" si="6"/>
        <v>-39613.8</v>
      </c>
      <c r="G40" s="208">
        <v>5664.6</v>
      </c>
      <c r="H40" s="156">
        <f t="shared" si="2"/>
        <v>-134.9521590227024</v>
      </c>
    </row>
    <row r="41" spans="1:8" ht="21.75" customHeight="1" hidden="1" thickBot="1">
      <c r="A41" s="210" t="s">
        <v>180</v>
      </c>
      <c r="B41" s="211" t="s">
        <v>181</v>
      </c>
      <c r="C41" s="207"/>
      <c r="D41" s="208"/>
      <c r="E41" s="99" t="e">
        <f t="shared" si="5"/>
        <v>#DIV/0!</v>
      </c>
      <c r="F41" s="238">
        <f t="shared" si="6"/>
        <v>0</v>
      </c>
      <c r="G41" s="208"/>
      <c r="H41" s="156" t="e">
        <f t="shared" si="2"/>
        <v>#DIV/0!</v>
      </c>
    </row>
    <row r="42" spans="1:8" ht="18.75" customHeight="1" thickBot="1">
      <c r="A42" s="210" t="s">
        <v>180</v>
      </c>
      <c r="B42" s="211" t="s">
        <v>196</v>
      </c>
      <c r="C42" s="240"/>
      <c r="D42" s="241">
        <v>-7394.5</v>
      </c>
      <c r="E42" s="242" t="e">
        <f t="shared" si="5"/>
        <v>#DIV/0!</v>
      </c>
      <c r="F42" s="243">
        <f t="shared" si="6"/>
        <v>-7394.5</v>
      </c>
      <c r="G42" s="241">
        <v>5403.6</v>
      </c>
      <c r="H42" s="156">
        <f t="shared" si="2"/>
        <v>-136.84395588126432</v>
      </c>
    </row>
    <row r="43" spans="1:8" ht="32.25" customHeight="1" thickBot="1">
      <c r="A43" s="196" t="s">
        <v>216</v>
      </c>
      <c r="B43" s="192" t="s">
        <v>217</v>
      </c>
      <c r="C43" s="239"/>
      <c r="D43" s="241">
        <v>36.9</v>
      </c>
      <c r="E43" s="242" t="e">
        <f t="shared" si="5"/>
        <v>#DIV/0!</v>
      </c>
      <c r="F43" s="242">
        <f t="shared" si="6"/>
        <v>36.9</v>
      </c>
      <c r="G43" s="241">
        <v>-379.3</v>
      </c>
      <c r="H43" s="156">
        <f t="shared" si="2"/>
        <v>-9.72844713946744</v>
      </c>
    </row>
    <row r="44" spans="1:8" ht="33.75" customHeight="1" thickBot="1">
      <c r="A44" s="196" t="s">
        <v>216</v>
      </c>
      <c r="B44" s="192" t="s">
        <v>218</v>
      </c>
      <c r="C44" s="251"/>
      <c r="D44" s="252">
        <v>36.9</v>
      </c>
      <c r="E44" s="242" t="e">
        <f t="shared" si="5"/>
        <v>#DIV/0!</v>
      </c>
      <c r="F44" s="243">
        <f t="shared" si="6"/>
        <v>36.9</v>
      </c>
      <c r="G44" s="241">
        <v>-379.3</v>
      </c>
      <c r="H44" s="156">
        <f t="shared" si="2"/>
        <v>-9.72844713946744</v>
      </c>
    </row>
    <row r="45" spans="1:8" ht="18.75" customHeight="1" thickBot="1">
      <c r="A45" s="197" t="s">
        <v>219</v>
      </c>
      <c r="B45" s="198" t="s">
        <v>184</v>
      </c>
      <c r="C45" s="249"/>
      <c r="D45" s="245">
        <v>2654.5</v>
      </c>
      <c r="E45" s="260" t="e">
        <f t="shared" si="5"/>
        <v>#DIV/0!</v>
      </c>
      <c r="F45" s="261">
        <f t="shared" si="6"/>
        <v>2654.5</v>
      </c>
      <c r="G45" s="245">
        <v>2276</v>
      </c>
      <c r="H45" s="157">
        <f t="shared" si="2"/>
        <v>116.63005272407733</v>
      </c>
    </row>
    <row r="46" spans="1:8" ht="20.25" customHeight="1" thickBot="1">
      <c r="A46" s="199" t="s">
        <v>220</v>
      </c>
      <c r="B46" s="200" t="s">
        <v>186</v>
      </c>
      <c r="C46" s="249"/>
      <c r="D46" s="245">
        <v>2466.9</v>
      </c>
      <c r="E46" s="260" t="e">
        <f t="shared" si="5"/>
        <v>#DIV/0!</v>
      </c>
      <c r="F46" s="261">
        <f t="shared" si="6"/>
        <v>2466.9</v>
      </c>
      <c r="G46" s="245">
        <v>2654.5</v>
      </c>
      <c r="H46" s="157">
        <f t="shared" si="2"/>
        <v>92.93275569787154</v>
      </c>
    </row>
    <row r="47" spans="1:8" ht="16.5" customHeight="1" thickBot="1">
      <c r="A47" s="225">
        <v>205300</v>
      </c>
      <c r="B47" s="278" t="s">
        <v>222</v>
      </c>
      <c r="C47" s="201"/>
      <c r="D47" s="202">
        <v>-150.7</v>
      </c>
      <c r="E47" s="260" t="e">
        <f t="shared" si="5"/>
        <v>#DIV/0!</v>
      </c>
      <c r="F47" s="260">
        <f aca="true" t="shared" si="7" ref="F47:F81">D47-C47</f>
        <v>-150.7</v>
      </c>
      <c r="G47" s="202">
        <v>-0.8</v>
      </c>
      <c r="H47" s="275">
        <f>D47/G47*100</f>
        <v>18837.499999999996</v>
      </c>
    </row>
    <row r="48" spans="1:8" ht="16.5" customHeight="1" thickBot="1">
      <c r="A48" s="225">
        <v>205300</v>
      </c>
      <c r="B48" s="278" t="s">
        <v>199</v>
      </c>
      <c r="C48" s="201"/>
      <c r="D48" s="202">
        <v>-150.7</v>
      </c>
      <c r="E48" s="260" t="e">
        <f t="shared" si="5"/>
        <v>#DIV/0!</v>
      </c>
      <c r="F48" s="260">
        <f t="shared" si="7"/>
        <v>-150.7</v>
      </c>
      <c r="G48" s="202">
        <v>-0.8</v>
      </c>
      <c r="H48" s="275">
        <f t="shared" si="2"/>
        <v>18837.499999999996</v>
      </c>
    </row>
    <row r="49" spans="1:8" ht="19.5" customHeight="1" thickBot="1">
      <c r="A49" s="199" t="s">
        <v>221</v>
      </c>
      <c r="B49" s="278" t="s">
        <v>222</v>
      </c>
      <c r="C49" s="249"/>
      <c r="D49" s="202">
        <v>-150.7</v>
      </c>
      <c r="E49" s="260" t="e">
        <f t="shared" si="5"/>
        <v>#DIV/0!</v>
      </c>
      <c r="F49" s="260">
        <f t="shared" si="7"/>
        <v>-150.7</v>
      </c>
      <c r="G49" s="202">
        <v>-0.8</v>
      </c>
      <c r="H49" s="275">
        <f t="shared" si="2"/>
        <v>18837.499999999996</v>
      </c>
    </row>
    <row r="50" spans="1:8" ht="20.25" customHeight="1" thickBot="1">
      <c r="A50" s="199" t="s">
        <v>221</v>
      </c>
      <c r="B50" s="278" t="s">
        <v>199</v>
      </c>
      <c r="C50" s="249"/>
      <c r="D50" s="202">
        <v>-150.7</v>
      </c>
      <c r="E50" s="260" t="e">
        <f t="shared" si="5"/>
        <v>#DIV/0!</v>
      </c>
      <c r="F50" s="260">
        <f t="shared" si="7"/>
        <v>-150.7</v>
      </c>
      <c r="G50" s="202">
        <v>-0.8</v>
      </c>
      <c r="H50" s="275">
        <f t="shared" si="2"/>
        <v>18837.499999999996</v>
      </c>
    </row>
    <row r="51" spans="1:8" ht="30.75" customHeight="1" thickBot="1">
      <c r="A51" s="246" t="s">
        <v>182</v>
      </c>
      <c r="B51" s="192" t="s">
        <v>197</v>
      </c>
      <c r="C51" s="240">
        <v>31969.3</v>
      </c>
      <c r="D51" s="241">
        <v>-7681.4</v>
      </c>
      <c r="E51" s="242">
        <f t="shared" si="5"/>
        <v>-24.027426312118187</v>
      </c>
      <c r="F51" s="242">
        <f t="shared" si="7"/>
        <v>-39650.7</v>
      </c>
      <c r="G51" s="241">
        <v>6043.9</v>
      </c>
      <c r="H51" s="156">
        <f t="shared" si="2"/>
        <v>-127.09343304819735</v>
      </c>
    </row>
    <row r="52" spans="1:8" ht="31.5" customHeight="1" thickBot="1">
      <c r="A52" s="246" t="s">
        <v>182</v>
      </c>
      <c r="B52" s="192" t="s">
        <v>198</v>
      </c>
      <c r="C52" s="240"/>
      <c r="D52" s="241">
        <v>-7431.4</v>
      </c>
      <c r="E52" s="242" t="e">
        <f t="shared" si="5"/>
        <v>#DIV/0!</v>
      </c>
      <c r="F52" s="242">
        <f t="shared" si="7"/>
        <v>-7431.4</v>
      </c>
      <c r="G52" s="241">
        <v>5782.9</v>
      </c>
      <c r="H52" s="156">
        <f t="shared" si="2"/>
        <v>-128.50645869719347</v>
      </c>
    </row>
    <row r="53" spans="1:8" ht="20.25" customHeight="1" thickBot="1">
      <c r="A53" s="197" t="s">
        <v>183</v>
      </c>
      <c r="B53" s="198" t="s">
        <v>184</v>
      </c>
      <c r="C53" s="201">
        <v>28529.4</v>
      </c>
      <c r="D53" s="202">
        <v>35236.8</v>
      </c>
      <c r="E53" s="260">
        <f t="shared" si="5"/>
        <v>123.51048392184904</v>
      </c>
      <c r="F53" s="260">
        <f t="shared" si="7"/>
        <v>6707.4000000000015</v>
      </c>
      <c r="G53" s="202">
        <v>39043.1</v>
      </c>
      <c r="H53" s="157">
        <f t="shared" si="2"/>
        <v>90.25103027167414</v>
      </c>
    </row>
    <row r="54" spans="1:8" ht="19.5" customHeight="1" thickBot="1">
      <c r="A54" s="199" t="s">
        <v>185</v>
      </c>
      <c r="B54" s="200" t="s">
        <v>186</v>
      </c>
      <c r="C54" s="201"/>
      <c r="D54" s="202">
        <v>42422.2</v>
      </c>
      <c r="E54" s="260" t="e">
        <f t="shared" si="5"/>
        <v>#DIV/0!</v>
      </c>
      <c r="F54" s="260">
        <f t="shared" si="7"/>
        <v>42422.2</v>
      </c>
      <c r="G54" s="202">
        <v>35236.8</v>
      </c>
      <c r="H54" s="157">
        <f t="shared" si="2"/>
        <v>120.39174953457747</v>
      </c>
    </row>
    <row r="55" spans="1:8" ht="19.5" customHeight="1" thickBot="1">
      <c r="A55" s="247" t="s">
        <v>223</v>
      </c>
      <c r="B55" s="200" t="s">
        <v>222</v>
      </c>
      <c r="C55" s="201"/>
      <c r="D55" s="202">
        <v>-689.1</v>
      </c>
      <c r="E55" s="260" t="e">
        <f t="shared" si="5"/>
        <v>#DIV/0!</v>
      </c>
      <c r="F55" s="260">
        <f t="shared" si="7"/>
        <v>-689.1</v>
      </c>
      <c r="G55" s="202"/>
      <c r="H55" s="157" t="e">
        <f t="shared" si="2"/>
        <v>#DIV/0!</v>
      </c>
    </row>
    <row r="56" spans="1:8" ht="18.75" customHeight="1" thickBot="1">
      <c r="A56" s="247" t="s">
        <v>223</v>
      </c>
      <c r="B56" s="200" t="s">
        <v>199</v>
      </c>
      <c r="C56" s="201"/>
      <c r="D56" s="202">
        <v>-439.1</v>
      </c>
      <c r="E56" s="260" t="e">
        <f t="shared" si="5"/>
        <v>#DIV/0!</v>
      </c>
      <c r="F56" s="260">
        <f t="shared" si="7"/>
        <v>-439.1</v>
      </c>
      <c r="G56" s="202">
        <v>-261</v>
      </c>
      <c r="H56" s="157">
        <f t="shared" si="2"/>
        <v>168.23754789272033</v>
      </c>
    </row>
    <row r="57" spans="1:8" ht="18.75" customHeight="1" thickBot="1">
      <c r="A57" s="247" t="s">
        <v>200</v>
      </c>
      <c r="B57" s="200" t="s">
        <v>222</v>
      </c>
      <c r="C57" s="201"/>
      <c r="D57" s="202">
        <v>-689.1</v>
      </c>
      <c r="E57" s="260" t="e">
        <f t="shared" si="5"/>
        <v>#DIV/0!</v>
      </c>
      <c r="F57" s="260">
        <f t="shared" si="7"/>
        <v>-689.1</v>
      </c>
      <c r="G57" s="202"/>
      <c r="H57" s="157" t="e">
        <f t="shared" si="2"/>
        <v>#DIV/0!</v>
      </c>
    </row>
    <row r="58" spans="1:8" ht="20.25" customHeight="1" thickBot="1">
      <c r="A58" s="247" t="s">
        <v>200</v>
      </c>
      <c r="B58" s="200" t="s">
        <v>199</v>
      </c>
      <c r="C58" s="201"/>
      <c r="D58" s="202">
        <v>-439.1</v>
      </c>
      <c r="E58" s="260" t="e">
        <f t="shared" si="5"/>
        <v>#DIV/0!</v>
      </c>
      <c r="F58" s="260">
        <f t="shared" si="7"/>
        <v>-439.1</v>
      </c>
      <c r="G58" s="202">
        <v>-261</v>
      </c>
      <c r="H58" s="157">
        <f t="shared" si="2"/>
        <v>168.23754789272033</v>
      </c>
    </row>
    <row r="59" spans="1:8" ht="33" customHeight="1" thickBot="1">
      <c r="A59" s="30" t="s">
        <v>187</v>
      </c>
      <c r="B59" s="200" t="s">
        <v>188</v>
      </c>
      <c r="C59" s="201">
        <v>3439.9</v>
      </c>
      <c r="D59" s="202">
        <v>193</v>
      </c>
      <c r="E59" s="260">
        <f t="shared" si="5"/>
        <v>5.61062821593651</v>
      </c>
      <c r="F59" s="260">
        <f t="shared" si="7"/>
        <v>-3246.9</v>
      </c>
      <c r="G59" s="257">
        <v>2237.6</v>
      </c>
      <c r="H59" s="157">
        <f t="shared" si="2"/>
        <v>8.625312835180551</v>
      </c>
    </row>
    <row r="60" spans="1:8" ht="31.5" customHeight="1" thickBot="1">
      <c r="A60" s="205" t="s">
        <v>189</v>
      </c>
      <c r="B60" s="206" t="s">
        <v>201</v>
      </c>
      <c r="C60" s="240">
        <v>31969.3</v>
      </c>
      <c r="D60" s="241">
        <v>-7644.5</v>
      </c>
      <c r="E60" s="242">
        <f t="shared" si="5"/>
        <v>-23.91200307795291</v>
      </c>
      <c r="F60" s="263">
        <f t="shared" si="7"/>
        <v>-39613.8</v>
      </c>
      <c r="G60" s="297">
        <v>5664.6</v>
      </c>
      <c r="H60" s="156">
        <f t="shared" si="2"/>
        <v>-134.9521590227024</v>
      </c>
    </row>
    <row r="61" spans="1:8" ht="32.25" customHeight="1" thickBot="1">
      <c r="A61" s="205" t="s">
        <v>202</v>
      </c>
      <c r="B61" s="206" t="s">
        <v>203</v>
      </c>
      <c r="C61" s="240"/>
      <c r="D61" s="241">
        <v>-7394.5</v>
      </c>
      <c r="E61" s="242" t="e">
        <f t="shared" si="5"/>
        <v>#DIV/0!</v>
      </c>
      <c r="F61" s="194">
        <f t="shared" si="7"/>
        <v>-7394.5</v>
      </c>
      <c r="G61" s="70">
        <v>5403.6</v>
      </c>
      <c r="H61" s="156">
        <f t="shared" si="2"/>
        <v>-136.84395588126432</v>
      </c>
    </row>
    <row r="62" spans="1:8" ht="21" customHeight="1" thickBot="1">
      <c r="A62" s="191" t="s">
        <v>190</v>
      </c>
      <c r="B62" s="192" t="s">
        <v>204</v>
      </c>
      <c r="C62" s="207">
        <v>31969.3</v>
      </c>
      <c r="D62" s="253">
        <v>-7644.5</v>
      </c>
      <c r="E62" s="99">
        <f t="shared" si="5"/>
        <v>-23.91200307795291</v>
      </c>
      <c r="F62" s="254">
        <f t="shared" si="7"/>
        <v>-39613.8</v>
      </c>
      <c r="G62" s="272">
        <v>5664.6</v>
      </c>
      <c r="H62" s="156">
        <f t="shared" si="2"/>
        <v>-134.9521590227024</v>
      </c>
    </row>
    <row r="63" spans="1:8" ht="19.5" customHeight="1" thickBot="1">
      <c r="A63" s="191" t="s">
        <v>190</v>
      </c>
      <c r="B63" s="192" t="s">
        <v>205</v>
      </c>
      <c r="C63" s="207"/>
      <c r="D63" s="208">
        <v>-7394.5</v>
      </c>
      <c r="E63" s="99" t="e">
        <f t="shared" si="5"/>
        <v>#DIV/0!</v>
      </c>
      <c r="F63" s="254">
        <f t="shared" si="7"/>
        <v>-7394.5</v>
      </c>
      <c r="G63" s="90">
        <v>5403.6</v>
      </c>
      <c r="H63" s="156">
        <f t="shared" si="2"/>
        <v>-136.84395588126432</v>
      </c>
    </row>
    <row r="64" spans="1:8" ht="18.75" customHeight="1" hidden="1">
      <c r="A64" s="209" t="s">
        <v>191</v>
      </c>
      <c r="B64" s="206" t="s">
        <v>206</v>
      </c>
      <c r="C64" s="207"/>
      <c r="D64" s="208"/>
      <c r="E64" s="99" t="e">
        <f t="shared" si="5"/>
        <v>#DIV/0!</v>
      </c>
      <c r="F64" s="254">
        <f t="shared" si="7"/>
        <v>0</v>
      </c>
      <c r="G64" s="273"/>
      <c r="H64" s="155" t="e">
        <f t="shared" si="2"/>
        <v>#DIV/0!</v>
      </c>
    </row>
    <row r="65" spans="1:8" ht="18.75" customHeight="1" thickBot="1">
      <c r="A65" s="209" t="s">
        <v>191</v>
      </c>
      <c r="B65" s="206" t="s">
        <v>206</v>
      </c>
      <c r="C65" s="240">
        <v>31969.3</v>
      </c>
      <c r="D65" s="241">
        <v>-7644.5</v>
      </c>
      <c r="E65" s="242">
        <f t="shared" si="5"/>
        <v>-23.91200307795291</v>
      </c>
      <c r="F65" s="194">
        <f t="shared" si="7"/>
        <v>-39613.8</v>
      </c>
      <c r="G65" s="70">
        <v>5664.6</v>
      </c>
      <c r="H65" s="156">
        <f t="shared" si="2"/>
        <v>-134.9521590227024</v>
      </c>
    </row>
    <row r="66" spans="1:8" ht="16.5" customHeight="1" thickBot="1">
      <c r="A66" s="209" t="s">
        <v>191</v>
      </c>
      <c r="B66" s="206" t="s">
        <v>207</v>
      </c>
      <c r="C66" s="240"/>
      <c r="D66" s="241">
        <v>-7394.5</v>
      </c>
      <c r="E66" s="242" t="e">
        <f t="shared" si="5"/>
        <v>#DIV/0!</v>
      </c>
      <c r="F66" s="194">
        <f t="shared" si="7"/>
        <v>-7394.5</v>
      </c>
      <c r="G66" s="70">
        <v>5403.6</v>
      </c>
      <c r="H66" s="156">
        <f t="shared" si="2"/>
        <v>-136.84395588126432</v>
      </c>
    </row>
    <row r="67" spans="1:8" ht="20.25" customHeight="1" thickBot="1">
      <c r="A67" s="229" t="s">
        <v>208</v>
      </c>
      <c r="B67" s="198" t="s">
        <v>184</v>
      </c>
      <c r="C67" s="201">
        <v>28529.4</v>
      </c>
      <c r="D67" s="202">
        <v>37891.3</v>
      </c>
      <c r="E67" s="260">
        <f t="shared" si="5"/>
        <v>132.81492074842095</v>
      </c>
      <c r="F67" s="260">
        <f t="shared" si="7"/>
        <v>9361.900000000001</v>
      </c>
      <c r="G67" s="257">
        <v>41319.1</v>
      </c>
      <c r="H67" s="157">
        <f t="shared" si="2"/>
        <v>91.70407874324465</v>
      </c>
    </row>
    <row r="68" spans="1:8" ht="17.25" customHeight="1" thickBot="1">
      <c r="A68" s="230" t="s">
        <v>209</v>
      </c>
      <c r="B68" s="200" t="s">
        <v>186</v>
      </c>
      <c r="C68" s="201"/>
      <c r="D68" s="202">
        <v>44889.1</v>
      </c>
      <c r="E68" s="260" t="e">
        <f t="shared" si="5"/>
        <v>#DIV/0!</v>
      </c>
      <c r="F68" s="256">
        <f t="shared" si="7"/>
        <v>44889.1</v>
      </c>
      <c r="G68" s="257">
        <v>37891.3</v>
      </c>
      <c r="H68" s="157">
        <f t="shared" si="2"/>
        <v>118.46809161997606</v>
      </c>
    </row>
    <row r="69" spans="1:8" ht="16.5" hidden="1" thickBot="1">
      <c r="A69" s="231" t="s">
        <v>210</v>
      </c>
      <c r="B69" s="200" t="s">
        <v>199</v>
      </c>
      <c r="C69" s="249"/>
      <c r="D69" s="245"/>
      <c r="E69" s="271">
        <f>ROUND(IF(D69=0,0,D69/C69),3)</f>
        <v>0</v>
      </c>
      <c r="F69" s="256">
        <f t="shared" si="7"/>
        <v>0</v>
      </c>
      <c r="G69" s="270"/>
      <c r="H69" s="156" t="e">
        <f t="shared" si="2"/>
        <v>#DIV/0!</v>
      </c>
    </row>
    <row r="70" spans="1:8" ht="16.5" thickBot="1">
      <c r="A70" s="232" t="s">
        <v>210</v>
      </c>
      <c r="B70" s="200" t="s">
        <v>222</v>
      </c>
      <c r="C70" s="240"/>
      <c r="D70" s="202">
        <v>-839.8</v>
      </c>
      <c r="E70" s="260" t="e">
        <f aca="true" t="shared" si="8" ref="E70:E81">D70/C70*100</f>
        <v>#DIV/0!</v>
      </c>
      <c r="F70" s="255">
        <f t="shared" si="7"/>
        <v>-839.8</v>
      </c>
      <c r="G70" s="257">
        <v>-0.8</v>
      </c>
      <c r="H70" s="275">
        <f t="shared" si="2"/>
        <v>104974.99999999997</v>
      </c>
    </row>
    <row r="71" spans="1:8" ht="16.5" customHeight="1" thickBot="1">
      <c r="A71" s="232" t="s">
        <v>210</v>
      </c>
      <c r="B71" s="200" t="s">
        <v>199</v>
      </c>
      <c r="C71" s="250"/>
      <c r="D71" s="250">
        <v>-589.8</v>
      </c>
      <c r="E71" s="260" t="e">
        <f t="shared" si="8"/>
        <v>#DIV/0!</v>
      </c>
      <c r="F71" s="256">
        <f t="shared" si="7"/>
        <v>-589.8</v>
      </c>
      <c r="G71" s="257">
        <v>-261.7</v>
      </c>
      <c r="H71" s="275">
        <f t="shared" si="2"/>
        <v>225.3725640045854</v>
      </c>
    </row>
    <row r="72" spans="1:8" ht="16.5" customHeight="1" thickBot="1">
      <c r="A72" s="248" t="s">
        <v>224</v>
      </c>
      <c r="B72" s="200" t="s">
        <v>222</v>
      </c>
      <c r="C72" s="250"/>
      <c r="D72" s="202">
        <v>-839.8</v>
      </c>
      <c r="E72" s="165" t="e">
        <f t="shared" si="8"/>
        <v>#DIV/0!</v>
      </c>
      <c r="F72" s="256">
        <f t="shared" si="7"/>
        <v>-839.8</v>
      </c>
      <c r="G72" s="257">
        <v>-0.8</v>
      </c>
      <c r="H72" s="275">
        <f t="shared" si="2"/>
        <v>104974.99999999997</v>
      </c>
    </row>
    <row r="73" spans="1:8" ht="16.5" customHeight="1" thickBot="1">
      <c r="A73" s="248" t="s">
        <v>224</v>
      </c>
      <c r="B73" s="200" t="s">
        <v>199</v>
      </c>
      <c r="C73" s="250"/>
      <c r="D73" s="202">
        <v>-589.8</v>
      </c>
      <c r="E73" s="260" t="e">
        <f t="shared" si="8"/>
        <v>#DIV/0!</v>
      </c>
      <c r="F73" s="256">
        <f t="shared" si="7"/>
        <v>-589.8</v>
      </c>
      <c r="G73" s="257">
        <v>-261.7</v>
      </c>
      <c r="H73" s="157">
        <f t="shared" si="2"/>
        <v>225.3725640045854</v>
      </c>
    </row>
    <row r="74" spans="1:8" ht="29.25" customHeight="1" thickBot="1">
      <c r="A74" s="233" t="s">
        <v>211</v>
      </c>
      <c r="B74" s="200" t="s">
        <v>188</v>
      </c>
      <c r="C74" s="201">
        <v>3439.9</v>
      </c>
      <c r="D74" s="202">
        <v>193</v>
      </c>
      <c r="E74" s="260">
        <f t="shared" si="8"/>
        <v>5.61062821593651</v>
      </c>
      <c r="F74" s="256">
        <f t="shared" si="7"/>
        <v>-3246.9</v>
      </c>
      <c r="G74" s="257">
        <v>2237.6</v>
      </c>
      <c r="H74" s="157">
        <f t="shared" si="2"/>
        <v>8.625312835180551</v>
      </c>
    </row>
    <row r="75" spans="1:8" ht="16.5" hidden="1" thickBot="1">
      <c r="A75" s="233"/>
      <c r="B75" s="106"/>
      <c r="C75" s="240"/>
      <c r="D75" s="241"/>
      <c r="E75" s="260" t="e">
        <f t="shared" si="8"/>
        <v>#DIV/0!</v>
      </c>
      <c r="F75" s="194">
        <f t="shared" si="7"/>
        <v>0</v>
      </c>
      <c r="G75" s="270"/>
      <c r="H75" s="156" t="e">
        <f t="shared" si="2"/>
        <v>#DIV/0!</v>
      </c>
    </row>
    <row r="76" spans="1:8" ht="16.5" hidden="1" thickBot="1">
      <c r="A76" s="233"/>
      <c r="B76" s="106"/>
      <c r="C76" s="240"/>
      <c r="D76" s="241"/>
      <c r="E76" s="242" t="e">
        <f t="shared" si="8"/>
        <v>#DIV/0!</v>
      </c>
      <c r="F76" s="194">
        <f t="shared" si="7"/>
        <v>0</v>
      </c>
      <c r="G76" s="70"/>
      <c r="H76" s="156" t="e">
        <f t="shared" si="2"/>
        <v>#DIV/0!</v>
      </c>
    </row>
    <row r="77" spans="1:8" ht="22.5" customHeight="1" hidden="1" thickBot="1">
      <c r="A77" s="233"/>
      <c r="B77" s="106"/>
      <c r="C77" s="240">
        <f>C78+C79+C80+C82+C81</f>
        <v>31969.3</v>
      </c>
      <c r="D77" s="241">
        <f>D78+D79+D80+D82+D81</f>
        <v>-15039</v>
      </c>
      <c r="E77" s="242">
        <f t="shared" si="8"/>
        <v>-47.04200592443375</v>
      </c>
      <c r="F77" s="193">
        <f t="shared" si="7"/>
        <v>-47008.3</v>
      </c>
      <c r="G77" s="70">
        <f>SUM(G78:G82)</f>
        <v>11068.2</v>
      </c>
      <c r="H77" s="156">
        <f t="shared" si="2"/>
        <v>-135.8757521548219</v>
      </c>
    </row>
    <row r="78" spans="1:8" ht="45" customHeight="1" thickBot="1">
      <c r="A78" s="58" t="s">
        <v>212</v>
      </c>
      <c r="B78" s="234" t="s">
        <v>214</v>
      </c>
      <c r="C78" s="207">
        <v>31969.3</v>
      </c>
      <c r="D78" s="208">
        <v>-7644.5</v>
      </c>
      <c r="E78" s="99">
        <f t="shared" si="8"/>
        <v>-23.91200307795291</v>
      </c>
      <c r="F78" s="91">
        <f t="shared" si="7"/>
        <v>-39613.8</v>
      </c>
      <c r="G78" s="90">
        <v>5664.6</v>
      </c>
      <c r="H78" s="156">
        <f t="shared" si="2"/>
        <v>-134.9521590227024</v>
      </c>
    </row>
    <row r="79" spans="1:8" ht="45.75" customHeight="1" thickBot="1">
      <c r="A79" s="58" t="s">
        <v>213</v>
      </c>
      <c r="B79" s="234" t="s">
        <v>225</v>
      </c>
      <c r="C79" s="290"/>
      <c r="D79" s="291">
        <v>-7394.5</v>
      </c>
      <c r="E79" s="292" t="e">
        <f t="shared" si="8"/>
        <v>#DIV/0!</v>
      </c>
      <c r="F79" s="293">
        <f t="shared" si="7"/>
        <v>-7394.5</v>
      </c>
      <c r="G79" s="294">
        <v>5403.6</v>
      </c>
      <c r="H79" s="295">
        <f t="shared" si="2"/>
        <v>-136.84395588126432</v>
      </c>
    </row>
    <row r="80" spans="1:8" ht="50.25" customHeight="1" hidden="1" thickBot="1">
      <c r="A80" s="32"/>
      <c r="B80" s="228"/>
      <c r="C80" s="128"/>
      <c r="D80" s="284"/>
      <c r="E80" s="285" t="e">
        <f t="shared" si="8"/>
        <v>#DIV/0!</v>
      </c>
      <c r="F80" s="286">
        <f t="shared" si="7"/>
        <v>0</v>
      </c>
      <c r="G80" s="284"/>
      <c r="H80" s="274" t="e">
        <f t="shared" si="2"/>
        <v>#DIV/0!</v>
      </c>
    </row>
    <row r="81" spans="1:8" ht="30.75" customHeight="1" hidden="1" thickBot="1">
      <c r="A81" s="32"/>
      <c r="B81" s="78"/>
      <c r="C81" s="126"/>
      <c r="D81" s="19"/>
      <c r="E81" s="18" t="e">
        <f t="shared" si="8"/>
        <v>#DIV/0!</v>
      </c>
      <c r="F81" s="86">
        <f t="shared" si="7"/>
        <v>0</v>
      </c>
      <c r="G81" s="19"/>
      <c r="H81" s="157" t="e">
        <f t="shared" si="2"/>
        <v>#DIV/0!</v>
      </c>
    </row>
    <row r="82" spans="1:8" ht="46.5" customHeight="1" hidden="1" thickBot="1">
      <c r="A82" s="32"/>
      <c r="B82" s="79"/>
      <c r="C82" s="126"/>
      <c r="D82" s="19"/>
      <c r="E82" s="165" t="e">
        <f>D82/C82*100</f>
        <v>#DIV/0!</v>
      </c>
      <c r="F82" s="86">
        <f>D82-C82</f>
        <v>0</v>
      </c>
      <c r="G82" s="19"/>
      <c r="H82" s="157" t="e">
        <f t="shared" si="2"/>
        <v>#DIV/0!</v>
      </c>
    </row>
    <row r="83" spans="1:8" ht="16.5" hidden="1" thickBot="1">
      <c r="A83" s="74" t="s">
        <v>140</v>
      </c>
      <c r="B83" s="113" t="s">
        <v>141</v>
      </c>
      <c r="C83" s="132"/>
      <c r="D83" s="73"/>
      <c r="E83" s="22"/>
      <c r="F83" s="92"/>
      <c r="G83" s="147"/>
      <c r="H83" s="155" t="e">
        <f t="shared" si="2"/>
        <v>#DIV/0!</v>
      </c>
    </row>
    <row r="84" spans="1:8" ht="48" hidden="1" thickBot="1">
      <c r="A84" s="63" t="s">
        <v>134</v>
      </c>
      <c r="B84" s="114" t="s">
        <v>135</v>
      </c>
      <c r="C84" s="133"/>
      <c r="D84" s="64"/>
      <c r="E84" s="65" t="e">
        <f aca="true" t="shared" si="9" ref="E84:E93">D84/C84*100</f>
        <v>#DIV/0!</v>
      </c>
      <c r="F84" s="93">
        <f aca="true" t="shared" si="10" ref="F84:F93">D84-C84</f>
        <v>0</v>
      </c>
      <c r="G84" s="148"/>
      <c r="H84" s="155" t="e">
        <f t="shared" si="2"/>
        <v>#DIV/0!</v>
      </c>
    </row>
    <row r="85" spans="1:8" ht="22.5" customHeight="1" hidden="1" thickBot="1">
      <c r="A85" s="28"/>
      <c r="B85" s="105"/>
      <c r="C85" s="125"/>
      <c r="D85" s="66"/>
      <c r="E85" s="16" t="e">
        <f t="shared" si="9"/>
        <v>#DIV/0!</v>
      </c>
      <c r="F85" s="16">
        <f t="shared" si="10"/>
        <v>0</v>
      </c>
      <c r="G85" s="148"/>
      <c r="H85" s="155" t="e">
        <f t="shared" si="2"/>
        <v>#DIV/0!</v>
      </c>
    </row>
    <row r="86" spans="1:8" ht="23.25" customHeight="1" hidden="1" thickBot="1">
      <c r="A86" s="28"/>
      <c r="B86" s="112"/>
      <c r="C86" s="125"/>
      <c r="D86" s="15"/>
      <c r="E86" s="16" t="e">
        <f t="shared" si="9"/>
        <v>#DIV/0!</v>
      </c>
      <c r="F86" s="51">
        <f t="shared" si="10"/>
        <v>0</v>
      </c>
      <c r="G86" s="15"/>
      <c r="H86" s="155" t="e">
        <f t="shared" si="2"/>
        <v>#DIV/0!</v>
      </c>
    </row>
    <row r="87" spans="1:8" ht="51.75" customHeight="1" hidden="1">
      <c r="A87" s="28"/>
      <c r="B87" s="105"/>
      <c r="C87" s="125"/>
      <c r="D87" s="94"/>
      <c r="E87" s="16" t="e">
        <f t="shared" si="9"/>
        <v>#DIV/0!</v>
      </c>
      <c r="F87" s="51">
        <f t="shared" si="10"/>
        <v>0</v>
      </c>
      <c r="G87" s="94"/>
      <c r="H87" s="155" t="e">
        <f t="shared" si="2"/>
        <v>#DIV/0!</v>
      </c>
    </row>
    <row r="88" spans="1:8" ht="21.75" customHeight="1" hidden="1" thickBot="1">
      <c r="A88" s="28"/>
      <c r="B88" s="105"/>
      <c r="C88" s="125"/>
      <c r="D88" s="15"/>
      <c r="E88" s="16" t="e">
        <f t="shared" si="9"/>
        <v>#DIV/0!</v>
      </c>
      <c r="F88" s="51">
        <f t="shared" si="10"/>
        <v>0</v>
      </c>
      <c r="G88" s="15"/>
      <c r="H88" s="155" t="e">
        <f t="shared" si="2"/>
        <v>#DIV/0!</v>
      </c>
    </row>
    <row r="89" spans="1:8" ht="21.75" customHeight="1" hidden="1">
      <c r="A89" s="28"/>
      <c r="B89" s="115"/>
      <c r="C89" s="125"/>
      <c r="D89" s="15"/>
      <c r="E89" s="16" t="e">
        <f t="shared" si="9"/>
        <v>#DIV/0!</v>
      </c>
      <c r="F89" s="51">
        <f t="shared" si="10"/>
        <v>0</v>
      </c>
      <c r="G89" s="15"/>
      <c r="H89" s="155" t="e">
        <f t="shared" si="2"/>
        <v>#DIV/0!</v>
      </c>
    </row>
    <row r="90" spans="1:8" ht="23.25" customHeight="1" hidden="1" thickBot="1">
      <c r="A90" s="28"/>
      <c r="B90" s="104"/>
      <c r="C90" s="125"/>
      <c r="D90" s="15"/>
      <c r="E90" s="16" t="e">
        <f t="shared" si="9"/>
        <v>#DIV/0!</v>
      </c>
      <c r="F90" s="51">
        <f t="shared" si="10"/>
        <v>0</v>
      </c>
      <c r="G90" s="15"/>
      <c r="H90" s="155" t="e">
        <f t="shared" si="2"/>
        <v>#DIV/0!</v>
      </c>
    </row>
    <row r="91" spans="1:8" ht="30" customHeight="1" hidden="1">
      <c r="A91" s="42" t="s">
        <v>33</v>
      </c>
      <c r="B91" s="116" t="s">
        <v>73</v>
      </c>
      <c r="C91" s="134"/>
      <c r="D91" s="15"/>
      <c r="E91" s="16" t="e">
        <f t="shared" si="9"/>
        <v>#DIV/0!</v>
      </c>
      <c r="F91" s="51">
        <f t="shared" si="10"/>
        <v>0</v>
      </c>
      <c r="G91" s="146"/>
      <c r="H91" s="155" t="e">
        <f t="shared" si="2"/>
        <v>#DIV/0!</v>
      </c>
    </row>
    <row r="92" spans="1:8" ht="32.25" hidden="1" thickBot="1">
      <c r="A92" s="52" t="s">
        <v>120</v>
      </c>
      <c r="B92" s="117" t="s">
        <v>121</v>
      </c>
      <c r="C92" s="125"/>
      <c r="D92" s="15"/>
      <c r="E92" s="16" t="e">
        <f t="shared" si="9"/>
        <v>#DIV/0!</v>
      </c>
      <c r="F92" s="51">
        <f t="shared" si="10"/>
        <v>0</v>
      </c>
      <c r="G92" s="146"/>
      <c r="H92" s="155" t="e">
        <f t="shared" si="2"/>
        <v>#DIV/0!</v>
      </c>
    </row>
    <row r="93" spans="1:8" ht="48" hidden="1" thickBot="1">
      <c r="A93" s="52" t="s">
        <v>41</v>
      </c>
      <c r="B93" s="105" t="s">
        <v>70</v>
      </c>
      <c r="C93" s="135"/>
      <c r="D93" s="15"/>
      <c r="E93" s="16" t="e">
        <f t="shared" si="9"/>
        <v>#DIV/0!</v>
      </c>
      <c r="F93" s="51">
        <f t="shared" si="10"/>
        <v>0</v>
      </c>
      <c r="G93" s="15"/>
      <c r="H93" s="155" t="e">
        <f>D93/G93*100</f>
        <v>#DIV/0!</v>
      </c>
    </row>
    <row r="94" spans="1:8" ht="33.75" customHeight="1" hidden="1">
      <c r="A94" s="179"/>
      <c r="B94" s="180"/>
      <c r="C94" s="181"/>
      <c r="D94" s="95"/>
      <c r="E94" s="96"/>
      <c r="F94" s="97"/>
      <c r="G94" s="95"/>
      <c r="H94" s="158"/>
    </row>
    <row r="95" ht="15.75">
      <c r="A95" s="299" t="s">
        <v>231</v>
      </c>
    </row>
    <row r="96" ht="15.75">
      <c r="A96" s="299" t="s">
        <v>232</v>
      </c>
    </row>
    <row r="98" ht="15.75">
      <c r="B98" s="298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2018-05-03T13:55:55Z</cp:lastPrinted>
  <dcterms:created xsi:type="dcterms:W3CDTF">2001-02-06T11:29:08Z</dcterms:created>
  <dcterms:modified xsi:type="dcterms:W3CDTF">2018-05-04T11:01:03Z</dcterms:modified>
  <cp:category/>
  <cp:version/>
  <cp:contentType/>
  <cp:contentStatus/>
</cp:coreProperties>
</file>