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Лист1" sheetId="1" r:id="rId1"/>
  </sheets>
  <definedNames>
    <definedName name="_xlnm.Print_Titles" localSheetId="0">'Лист1'!$11:$11</definedName>
    <definedName name="_xlnm.Print_Area" localSheetId="0">'Лист1'!$A$4:$Q$1151</definedName>
  </definedNames>
  <calcPr fullCalcOnLoad="1"/>
</workbook>
</file>

<file path=xl/sharedStrings.xml><?xml version="1.0" encoding="utf-8"?>
<sst xmlns="http://schemas.openxmlformats.org/spreadsheetml/2006/main" count="1045" uniqueCount="694">
  <si>
    <t xml:space="preserve">Капітальний ремонт, заміна непридатних до експлуатації дерев"яних вікон та дверей на енергозберігаючі металопластикові у будівлі терапевтичного корпусу  КУ "СМБЛ" УОЗ Сєвєродонецької міської ради за адресою: м.Сєвєродонецьк, вул.Єгорова, 2-б </t>
  </si>
  <si>
    <t xml:space="preserve"> Інші видатки на соціальний захист населенню:</t>
  </si>
  <si>
    <t xml:space="preserve">Капітальний ремонт, заміна непридатних до експлуатації дерев"яних вікон  на енергозберігаючі металопластикові у будівлі терапевтичного корпусу  КУ "СМБЛ" УОЗ Сєвєродонецької міської ради за адресою: м.Сєвєродонецьк, вул.Єгорова, 2-б </t>
  </si>
  <si>
    <t xml:space="preserve">Відділ культури: </t>
  </si>
  <si>
    <t xml:space="preserve">  - поточні трансферти органам державного управління інших рівнів</t>
  </si>
  <si>
    <t xml:space="preserve"> 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газу:</t>
  </si>
  <si>
    <t>Погашення кредиторської заборгованості за 2014 рік по об'єкту: "Капітальний ремонт житлового будинку №7 по вул.Леніна (утеплення будинку)"</t>
  </si>
  <si>
    <t>Погашення кредиторської заборгованості за 2014 рік по об'єкту: " Капітальний ремонт приміщень загального користування гуртожитку по вул.Партизанська,12 м.Сєвєродонецьк"</t>
  </si>
  <si>
    <t>Погашення кредиторської заборгованості за 2014 рік по об'єкту: "Розробка проеткної документації на капітальний ремонт блоків перекриття 9-го поверху житлового будинку по вул.Енергетиків, 3 м.Сєвєродонецьк"</t>
  </si>
  <si>
    <t>Погашення кредиторської заборгованості за 2014 рік по об'єкту: "Капітальний ремонт житлового будинку №3 по пр. Радянському (утеплення торцу будинку) м. Сєвєродонецьк"</t>
  </si>
  <si>
    <t>Погашення кредиторської заборгованості за 2014 рік по об'єкту:"Капітальний ремонт квартири житлового будинку по вул. Енергетиків,3 м.Сєвєродонецьк"</t>
  </si>
  <si>
    <t xml:space="preserve"> Погашення кредиторської заборгованості за 2014 рік по об'єкту:"Капітальний ремонт будівлі амбулаторії смт.Борівське, вул.Червона, 74а комунальної установи "Сєвєродонецький центр первинної медико-санітарної допомоги"</t>
  </si>
  <si>
    <t xml:space="preserve"> Видатки на проведення робіт, пов"язаних з будівництвом, реконструкцією, ремонтом і утриманням автомобільних доріг:</t>
  </si>
  <si>
    <t xml:space="preserve"> - реконструкція та реставрація інших об"єктів:</t>
  </si>
  <si>
    <t>погашення кредиторської заборгованості, що виникла станом на 01.01.2013 р.</t>
  </si>
  <si>
    <t>-капітальне будівництво (придбання) інших об"єктів</t>
  </si>
  <si>
    <t xml:space="preserve"> - капітальний ремонт житлового фонду (приміщень):</t>
  </si>
  <si>
    <t xml:space="preserve"> Капітальний ремонт житлового фонду об`єднань співвласників багатоквартирних будинків :</t>
  </si>
  <si>
    <t>Теплові мережі:</t>
  </si>
  <si>
    <t xml:space="preserve"> Періодичні видання (газети та журнали): </t>
  </si>
  <si>
    <t xml:space="preserve"> Групи централізованого господарського обслуговування:</t>
  </si>
  <si>
    <t xml:space="preserve"> 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катастрофи:</t>
  </si>
  <si>
    <t xml:space="preserve"> - нарахування на оплату праці</t>
  </si>
  <si>
    <t>-капітальне будівництво (придбання) інших об"єктів):</t>
  </si>
  <si>
    <t xml:space="preserve"> придбання паркових лав (погашення кредиторської заборгованості, що виникла на 01.01.2013 р.)</t>
  </si>
  <si>
    <t>Капітальний ремонт приміщень гуртожитку по вул. Молодіжна, 9 (погашення кредиторської заборгованості, що виникла на 01.01.2013 р.)</t>
  </si>
  <si>
    <t>Дотація ЖКГ</t>
  </si>
  <si>
    <t>погашення кредиторської заборгованості, що виникла станом на 01.01.2013 р., за рахунок субвенції з державного бюджету за 2012 рік</t>
  </si>
  <si>
    <t>Будівництво світлофорного об'єкту (перехрестя вул. Б.Ліщини-вул.Леніна)</t>
  </si>
  <si>
    <t>Капітальний ремонт житлового будинку №2 по пр. Хіміків (утеплення будинку)</t>
  </si>
  <si>
    <t>Капітальний ремонт житлового будинку №6 по вул. Танкістів (утеплення будинку)</t>
  </si>
  <si>
    <t>Капітальний ремонт дороги по вул. Вілєсова</t>
  </si>
  <si>
    <t>Капітальний ремонт доріг с.Павлоград</t>
  </si>
  <si>
    <t>Капітальний ремонт доріг житлового району Щедрищево м. Сєвєродонецьк</t>
  </si>
  <si>
    <t>Капітальний ремонт доріг с.Синецький</t>
  </si>
  <si>
    <t>Капітальний ремонт внутріквартальних доріг в кварталі №51</t>
  </si>
  <si>
    <t>Капітальний ремонт внутріквартальних доріг в 75 мікрорайоні</t>
  </si>
  <si>
    <t>Капітальний ремонт внутріквартальних доріг в кварталі №23</t>
  </si>
  <si>
    <t>Капітальний ремонт внутріквартальних доріг в кварталі №49-б</t>
  </si>
  <si>
    <t>Капітальний ремонт внутріквартальних доріг в кварталі №50</t>
  </si>
  <si>
    <t>Капітальний ремонт внутріквартальних доріг в кварталі №19</t>
  </si>
  <si>
    <t>Капітальний ремонт внутріквартальних доріг в кварталі №46</t>
  </si>
  <si>
    <t>Капітальний ремонт внутріквартальних доріг в 82 мікрорайоні</t>
  </si>
  <si>
    <t>Капітальний ремонт внутріквартальних доріг в 84 мікрорайоні</t>
  </si>
  <si>
    <t>Капітальний ремонт внутріквартальних доріг в кварталі №29-б</t>
  </si>
  <si>
    <t>Капітальний ремонт внутріквартальних доріг в кварталі №32</t>
  </si>
  <si>
    <t>Капітальний ремонт дороги м. Сєвєродонецьк-дитячий табір відпочинку "Лісна казка"</t>
  </si>
  <si>
    <t>Капітальний ремонт внутріквартальних доріг в кварталі №54</t>
  </si>
  <si>
    <t>Капітальний ремонт внутріквартальних доріг в кварталі №56</t>
  </si>
  <si>
    <t>Капітальний ремонт доріг с. Сиротине</t>
  </si>
  <si>
    <t>Капітальний ремонт доріг смт. Метьолкіне</t>
  </si>
  <si>
    <t>Капітальний ремонт ліфта житлового будинку за адресою вул. Лисичанська, №5Б</t>
  </si>
  <si>
    <t>Капітальний ремонт ліфтів с заміною основного обладнання</t>
  </si>
  <si>
    <t>Видатки</t>
  </si>
  <si>
    <t>Код економiчноi класифiкацii</t>
  </si>
  <si>
    <t>Разом на рiк, в тому числi</t>
  </si>
  <si>
    <t>листопад</t>
  </si>
  <si>
    <t>ЗАГАЛЬНИЙ ФОНД</t>
  </si>
  <si>
    <t>РАЗОМ по загальному фонду</t>
  </si>
  <si>
    <t xml:space="preserve">                                               СПЕЦIАЛЬНИЙ ФОНД</t>
  </si>
  <si>
    <t>грудень</t>
  </si>
  <si>
    <t xml:space="preserve"> - оплата працi</t>
  </si>
  <si>
    <t xml:space="preserve"> - нарахування на зар.плату</t>
  </si>
  <si>
    <t>Школи естетичного виховання:</t>
  </si>
  <si>
    <t>Органи мiсцевого самоврядування:</t>
  </si>
  <si>
    <t xml:space="preserve"> - послуги зв"язку</t>
  </si>
  <si>
    <t>Школи:</t>
  </si>
  <si>
    <t xml:space="preserve"> - поточний ремонт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</si>
  <si>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</si>
  <si>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</si>
  <si>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</si>
  <si>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</si>
  <si>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</si>
  <si>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</si>
  <si>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</si>
  <si>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</si>
  <si>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</si>
  <si>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</si>
  <si>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Управління охорони здоров"я:</t>
  </si>
  <si>
    <t>Управління житлово-комунального господарства:</t>
  </si>
  <si>
    <t xml:space="preserve"> - програми</t>
  </si>
  <si>
    <t>Інші видатки:</t>
  </si>
  <si>
    <t>Управління праці та соціального захисту населення:</t>
  </si>
  <si>
    <t>грн.</t>
  </si>
  <si>
    <t>Лікарні:</t>
  </si>
  <si>
    <t>Відділ капітального будівництва:</t>
  </si>
  <si>
    <t>Відділ культури:</t>
  </si>
  <si>
    <t>Відділ освіти:</t>
  </si>
  <si>
    <t xml:space="preserve"> - оплата праці</t>
  </si>
  <si>
    <t>Дошкільні заклади освіти:</t>
  </si>
  <si>
    <t xml:space="preserve"> - електроенергія</t>
  </si>
  <si>
    <t xml:space="preserve"> - оплата інших ком.послуг</t>
  </si>
  <si>
    <t>Інші заклади освіти:</t>
  </si>
  <si>
    <t>Утримання та навчально-тренувальна робота дитячо-юнацьких спортивних шкіл:</t>
  </si>
  <si>
    <t>Інші програми соціального захисту неповнолітніх:</t>
  </si>
  <si>
    <t>Театри:</t>
  </si>
  <si>
    <t>Бібліотеки:</t>
  </si>
  <si>
    <t>Музеї і виставки:</t>
  </si>
  <si>
    <t>Палаци культури:</t>
  </si>
  <si>
    <t>Інші культурно-освітні заклади та заходи:</t>
  </si>
  <si>
    <t xml:space="preserve"> - транспортні послуги</t>
  </si>
  <si>
    <t>Фонд комунального майна:</t>
  </si>
  <si>
    <t>Інша діяльність у сфері охорони навколишнього середовища:</t>
  </si>
  <si>
    <t>Благоустрій міст, сіл, селищ:</t>
  </si>
  <si>
    <t>Міська рада:</t>
  </si>
  <si>
    <t>Фінансове управління:</t>
  </si>
  <si>
    <t xml:space="preserve"> Органи місцевого самоврядування:</t>
  </si>
  <si>
    <t>Інші мистецькі заходи:</t>
  </si>
  <si>
    <t>Капітальні вкладення:</t>
  </si>
  <si>
    <t>Заходи органів у справах молоді:</t>
  </si>
  <si>
    <t>Резервний фонд:</t>
  </si>
  <si>
    <t xml:space="preserve"> - нерозподілені видатки</t>
  </si>
  <si>
    <t xml:space="preserve"> - інше будівництво ( устрій КТП с.Сиротине)</t>
  </si>
  <si>
    <t>Методична робота:</t>
  </si>
  <si>
    <t xml:space="preserve"> Централізовані бухгалтерії:</t>
  </si>
  <si>
    <t xml:space="preserve"> Капітальні вкладення:</t>
  </si>
  <si>
    <t xml:space="preserve"> - оплата транспортних послуг</t>
  </si>
  <si>
    <t xml:space="preserve"> - оренда</t>
  </si>
  <si>
    <t xml:space="preserve"> - оплата послуг зв"язку</t>
  </si>
  <si>
    <t xml:space="preserve"> - капітальний ремонт інших об"єктів</t>
  </si>
  <si>
    <t>Видатки на проведення робіт, пов"язаних з будівництвом, реконструкцією, ремонтом і утриманням автомобільних доріг:</t>
  </si>
  <si>
    <t>Служба у справах дітей:</t>
  </si>
  <si>
    <t xml:space="preserve"> - придбання обладнання і предметів довгострокового користування</t>
  </si>
  <si>
    <t xml:space="preserve"> - оплата транспортних послуг та утримання транспортних засобів</t>
  </si>
  <si>
    <t xml:space="preserve"> - поточний ремонт обладнання, інвентарю та будівель, технічне обслуговування обладнання</t>
  </si>
  <si>
    <t xml:space="preserve"> - видатки на відрядження</t>
  </si>
  <si>
    <t xml:space="preserve"> - оплата інших послуг та інші видатки</t>
  </si>
  <si>
    <t xml:space="preserve"> - заробітна плата</t>
  </si>
  <si>
    <t xml:space="preserve"> - оплата природного газу</t>
  </si>
  <si>
    <t xml:space="preserve"> - оплата теплопостачання</t>
  </si>
  <si>
    <t xml:space="preserve"> - оплата електроенергії</t>
  </si>
  <si>
    <t xml:space="preserve"> - капітальні трансферти підприємствам (установам, організаціям), з них:</t>
  </si>
  <si>
    <t xml:space="preserve"> - субсидії та поточні трансферти підприємствам (установам, організаціям)</t>
  </si>
  <si>
    <t xml:space="preserve"> - продукти харчування</t>
  </si>
  <si>
    <t xml:space="preserve"> - капітальні трансферти підприємствам (установам, організаціям)</t>
  </si>
  <si>
    <t xml:space="preserve"> - капітальний ремонт інших об"єктів, в т.ч.:</t>
  </si>
  <si>
    <t xml:space="preserve"> - оплата водопостачання та водовідведення</t>
  </si>
  <si>
    <t xml:space="preserve"> - окремі заходи розвитку по реалізації державних(регіональних) програм, не віднесені до заходів розвитку</t>
  </si>
  <si>
    <t xml:space="preserve"> - предмети, матеріали, обладнання та інвентар</t>
  </si>
  <si>
    <t xml:space="preserve"> Позашкільні заклади освіти,  заходи із позашкільної роботи з дітьми:</t>
  </si>
  <si>
    <t xml:space="preserve"> Відділ капітального будівництва:</t>
  </si>
  <si>
    <t>реконструкція міського палацу культури та прилеглої площі та огорожі</t>
  </si>
  <si>
    <t xml:space="preserve"> Управління житлово-комунального господарства:</t>
  </si>
  <si>
    <t xml:space="preserve"> Благоустрій міст, сіл, селищ:</t>
  </si>
  <si>
    <t xml:space="preserve"> Дотація житлово-комунальному господарству:</t>
  </si>
  <si>
    <t xml:space="preserve"> Інші видатки:</t>
  </si>
  <si>
    <t xml:space="preserve"> - оплата послуг (крім комунальних)</t>
  </si>
  <si>
    <t xml:space="preserve"> - придбання обладнання і предметів довгострокового користування:</t>
  </si>
  <si>
    <t xml:space="preserve"> - капітальний ремонт інших об"єктів:</t>
  </si>
  <si>
    <t xml:space="preserve"> - капітальні трансферти підприємствам (установам, організаціям):</t>
  </si>
  <si>
    <t xml:space="preserve"> - інші послуги (крім комунальних)</t>
  </si>
  <si>
    <t xml:space="preserve"> Служба у спрвах дітей:</t>
  </si>
  <si>
    <t xml:space="preserve"> - медикаменти та перев"язувальні матеріали</t>
  </si>
  <si>
    <t xml:space="preserve"> кап.ремонт покрівлі будинку за адресою пр.Радянський, 8</t>
  </si>
  <si>
    <t xml:space="preserve"> кап.ремонт балкону за адресою Партизанська, 26/16</t>
  </si>
  <si>
    <t xml:space="preserve"> - субсидії та поточні трансферти підприємствам (установам, організаціям):</t>
  </si>
  <si>
    <t xml:space="preserve"> Фінансова підтримка спортивних споруд:</t>
  </si>
  <si>
    <t xml:space="preserve"> Міська рада:</t>
  </si>
  <si>
    <t xml:space="preserve"> - виплата пенсій і допомоги</t>
  </si>
  <si>
    <t xml:space="preserve"> Територіальні центри і відділення соціальної допомоги на дому:</t>
  </si>
  <si>
    <t xml:space="preserve"> Центри соціальної реабілітації дітей-інвалідів, центри професійної допомоги реабілітації інвалідів:</t>
  </si>
  <si>
    <t xml:space="preserve"> - капітальні трансферти підприємствам (установам, організаціям), в т.ч.:</t>
  </si>
  <si>
    <t xml:space="preserve"> обрізка дерев по вул.Промисловій</t>
  </si>
  <si>
    <t xml:space="preserve"> утримання доріг та зупинок міського транспорту</t>
  </si>
  <si>
    <t xml:space="preserve"> Управління охорони здоров"я:</t>
  </si>
  <si>
    <t xml:space="preserve"> Лікарні:</t>
  </si>
  <si>
    <t xml:space="preserve"> Дошкільні заклади освіти:</t>
  </si>
  <si>
    <t>обрізка дерев вздовж мереж електрозв"язку</t>
  </si>
  <si>
    <t xml:space="preserve"> утеплення стін зовні житлових будинків за адресою пр.Радянський,8</t>
  </si>
  <si>
    <t xml:space="preserve"> Капітальний ремонт житлового фонду місцевих органів влади:</t>
  </si>
  <si>
    <t xml:space="preserve"> капітальний ремонт мосту через р.Борова</t>
  </si>
  <si>
    <t xml:space="preserve"> капітальний ремонт покрівлі "Сєвєродонецької гуманітарно-естетичної гімназії Сєвєродонецької міської ради Луганської області"</t>
  </si>
  <si>
    <t xml:space="preserve"> капітальний ремонт покрівлі Центру дитячої та юнацької творчості, що знаходиться у комунальній власності територіальної громади м.Сєвєродонецька Луганської області</t>
  </si>
  <si>
    <t xml:space="preserve"> капітальний ремонт покрівлі комунального закладу позашкільної освіти "Центру туризму, краєзнавства та екскурсій учнівської молоді"</t>
  </si>
  <si>
    <t xml:space="preserve"> капітальний ремонт доріг в районі середньої загальноосвітньої школи 1-Ш ступенів № 1 м.Сєвєродонецька Луганської області</t>
  </si>
  <si>
    <t xml:space="preserve"> капітальний ремонт карнизів та облаштування звісів СЗШ 1-Ш ст. № 1 м.Сєвєродонецька Луганської обл.</t>
  </si>
  <si>
    <t>Разом по спеціальному фонду</t>
  </si>
  <si>
    <t xml:space="preserve">                  Секретар ради</t>
  </si>
  <si>
    <t xml:space="preserve"> Надання пільгового довгострокового кредиту громадянам на будівництво (рекоснтрукцію) та придбання житла:</t>
  </si>
  <si>
    <t xml:space="preserve"> Витрати, пов"язані з наданням  та обслуговуванням пільгових довгострокових кредитів, наданих громадянам на будівництво (реконструкцію) та придбання житла:</t>
  </si>
  <si>
    <t xml:space="preserve"> Повернення коштів, наданих для кредитування громадян на будівництво (реконструкцію) та придбання житла:</t>
  </si>
  <si>
    <t xml:space="preserve"> - повернення інших внутрішніх кредитів</t>
  </si>
  <si>
    <t xml:space="preserve"> - надання інших внутрішніх кредитів</t>
  </si>
  <si>
    <t xml:space="preserve"> капітальний ремонт СЗШ 1 - Ш ступенів № 10 м.Сєвєродонецька Луганської області (заміна віконних блоків)</t>
  </si>
  <si>
    <t xml:space="preserve"> капітальний ремонт СЗШ 1 - Ш ступенів №1 5 м.Сєвєродонецька Луганської області (заміна віконних блоків)</t>
  </si>
  <si>
    <t xml:space="preserve"> очистка оз.Паркове</t>
  </si>
  <si>
    <t xml:space="preserve"> послуги з утримання зелених насаджень</t>
  </si>
  <si>
    <t xml:space="preserve"> Інші заходи у сфері електротранспорту:</t>
  </si>
  <si>
    <t xml:space="preserve"> Теплові мережі:</t>
  </si>
  <si>
    <t xml:space="preserve"> Загальноосвітні школи:</t>
  </si>
  <si>
    <t xml:space="preserve"> капітальний ремонт покрівлі житлового будинку по вул.Федоренко, 15</t>
  </si>
  <si>
    <t xml:space="preserve"> Відділ освіти:</t>
  </si>
  <si>
    <t xml:space="preserve"> - оплата  послуг (крім комунальних)</t>
  </si>
  <si>
    <t xml:space="preserve"> - видатки на вiдрядження</t>
  </si>
  <si>
    <t xml:space="preserve"> - оплата інших енергоносіїв</t>
  </si>
  <si>
    <t xml:space="preserve"> - окремі заходи  по реалізації державних(регіональних) програм, не віднесені до заходів розвитку</t>
  </si>
  <si>
    <t xml:space="preserve"> - інші поточні видатки</t>
  </si>
  <si>
    <t xml:space="preserve"> - інші виплати населенню</t>
  </si>
  <si>
    <t xml:space="preserve"> - окремі заходи по реалізації державних(регіональних) програм, не віднесені до заходів розвитку</t>
  </si>
  <si>
    <t xml:space="preserve"> - субсидії та поточні трансферти підприємствам ( установам, організаціям)</t>
  </si>
  <si>
    <t xml:space="preserve"> Утримання та навчально-тренувальна робота дитячо-юнацьких спортивних шкіл: </t>
  </si>
  <si>
    <t xml:space="preserve"> - оплата послуг</t>
  </si>
  <si>
    <t xml:space="preserve"> Центри первинної медичної (медико-санітарної) допомоги:</t>
  </si>
  <si>
    <t xml:space="preserve"> Водопровідно-каналізаційне господарство:</t>
  </si>
  <si>
    <t xml:space="preserve"> Охорона та раціональне використання природних ресурсів: </t>
  </si>
  <si>
    <t xml:space="preserve"> - капітальне будівництво (придбання) інших об"єктів</t>
  </si>
  <si>
    <t xml:space="preserve"> Утримання центрів соціальних служб для сім`ї, дітей та молоді:</t>
  </si>
  <si>
    <t>Інші субвенції</t>
  </si>
  <si>
    <t>-капітальні трансферти органам державного управління інших рівнів</t>
  </si>
  <si>
    <t xml:space="preserve"> Служби технічного нагляду за будівництвом та капітальним ремонтом, централізовані бухгалтерії, групи централізованого господарського обслуговування: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</si>
  <si>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</si>
  <si>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-окремі заходи по реалізації державних (регіональних) програм, не віднесені до заходів розвитку</t>
  </si>
  <si>
    <t>Капітальний ремонт душових СДЮСТШ ВВС "Садко"</t>
  </si>
  <si>
    <t>Розроблення Комплексної схеми транспорту м.Сєвєродонецька</t>
  </si>
  <si>
    <t>Придбання комп'ютерної техніки</t>
  </si>
  <si>
    <t>Придбання крісел в малу залу КЗ "Сєвєродонецький міський палац культури"</t>
  </si>
  <si>
    <t>Придбання апаратури для озвучення великого залу КЗ "Сєвєродонецький міський палац культури"</t>
  </si>
  <si>
    <t>Капітальний ремонт внутрішніх електромереж в КЗ "Сєвєродонецький міський палац культури"</t>
  </si>
  <si>
    <t>Придбання крісел в концертну залу</t>
  </si>
  <si>
    <t>Школи естетичного виховання дітей:</t>
  </si>
  <si>
    <t>Придбання візків для транспортування паціента</t>
  </si>
  <si>
    <t>Придбання крісел-візків</t>
  </si>
  <si>
    <t xml:space="preserve">Придбання електровідсмоктувачів портативних дитячих </t>
  </si>
  <si>
    <t>Придбання електровідсмоктувачів хірургічних</t>
  </si>
  <si>
    <t>Капітальне будівництво системи резервного енергозабезпечення будівлі хірургічного корпусу КУ СМБЛ УОЗ Сєвєродонецької міської ради за адресою: м. Сєвєродонецьк, вул.. Єгорова, 2-б</t>
  </si>
  <si>
    <t>Капітальне будівництво системи резервного енергозабезпечення будівлі пологового відділення КУ СМБЛ УОЗ Сєвєродонецької міської ради за адресою: м. Сєвєродонецьк, вул. Сметаніна, 5.</t>
  </si>
  <si>
    <t>Капітальний ремонт внутріквартальних доріг 82 мікрорайоні</t>
  </si>
  <si>
    <t>Капітальний ремонт дороги по пр. Космонавтів</t>
  </si>
  <si>
    <t>Капітальний ремонт  дороги по вул.Автомобільній</t>
  </si>
  <si>
    <t xml:space="preserve">Капітальний ремонт покрівлі житлового будинку по вул. Гагаріна, 54б м.Сєвєродонецьк  </t>
  </si>
  <si>
    <t xml:space="preserve">Капітальний ремонт покрівлі житлового будинку по вул. Донецька, 56 м.Сєвєродонецьк  </t>
  </si>
  <si>
    <t>Капітальний ремонт електричних мереж житлового будинку по вул. Гагаріна, 6 м.Сєвєродонецьк</t>
  </si>
  <si>
    <t>Капітальний ремонт електричних мереж житлового будинку по вул. Маяковського, 17а м.Сєвєродонецьк</t>
  </si>
  <si>
    <t>Капітальний ремонт електричних мереж житлового будинку по пр. Гвардійському, 7а м.Сєвєродонецьк</t>
  </si>
  <si>
    <t xml:space="preserve">Придбання газового обладнання для заміни в житлових будинках КПЖ "Світанок" м. Сєвєродонецьк </t>
  </si>
  <si>
    <t xml:space="preserve">Капітальний ремонт покрівлі житлового будинку по вул. Курчатова, 27А м.Сєвєродонецьк  </t>
  </si>
  <si>
    <t xml:space="preserve">Капітальний ремонт покрівлі житлового будинку по вул. Новікова, 23а (6 підїзд) м.Сєвєродонецьк  </t>
  </si>
  <si>
    <t xml:space="preserve">Капітальний ремонт колектора каналізації житлового будинку по вул. Федоренко, 49А м.Сєвєродонецьк  </t>
  </si>
  <si>
    <t xml:space="preserve">Капітальний ремонт колектора каналізації житлового будинку по пр. Гвардійському, 40 м.Сєвєродонецьк  </t>
  </si>
  <si>
    <t xml:space="preserve">Капітальний ремонт колектора холодного водопостачання житлового будинку по вул. Федоренко, 49А м.Сєвєродонецьк  </t>
  </si>
  <si>
    <t xml:space="preserve">Капітальний ремонт колектора холодного водопостачання житлового будинку по вул. Курчатова, 27 м.Сєвєродонецьк  </t>
  </si>
  <si>
    <t xml:space="preserve">Капітальний ремонт колектора холодного водопостачання житлового будинку по вул. Курчатова, 27А м.Сєвєродонецьк  </t>
  </si>
  <si>
    <t xml:space="preserve">Капітальний ремонт колектора холодного водопостачання житлового будинку по пр. Космонавтів, 25А м.Сєвєродонецьк  </t>
  </si>
  <si>
    <t xml:space="preserve">Капітальний ремонт внутрішньобудинкових електричних мереж житлового будинку по вул. Вілєсова, 7А м.Сєвєродонецьк  </t>
  </si>
  <si>
    <t xml:space="preserve">Капітальний ремонт покрівлі житлового будинку по пр. Радянський, 74 м.Сєвєродонецьк  </t>
  </si>
  <si>
    <t xml:space="preserve">Капітальний ремонт покрівлі житлового будинку по вул. Вілєсова, 41 м.Сєвєродонецьк  </t>
  </si>
  <si>
    <t xml:space="preserve">Капітальний ремонт колектора холодного водопостачання житлового будинку по вул. Донецька, 33А м.Сєвєродонецьк  </t>
  </si>
  <si>
    <t xml:space="preserve">Капітальний ремонт колектора холодного водопостачання житлового будинку по вул. Гагаріна, 103 м.Сєвєродонецьк  </t>
  </si>
  <si>
    <t xml:space="preserve">Капітальний ремонт колектора холодного водопостачання житлового будинку по вул. Курчатова, 1 м.Сєвєродонецьк  </t>
  </si>
  <si>
    <t xml:space="preserve">Капітальний ремонт колектора холодного водопостачання житлового будинку по вул. Курчатова, 3 м.Сєвєродонецьк  </t>
  </si>
  <si>
    <t>Капітальний ремонт електричних мереж житлового будинку по пр. Космонавтів, 7Б м.Сєвєродонецьк</t>
  </si>
  <si>
    <t>Придбання газового обладнання для заміни в житлових будинках КПЖ "Злагода" м. Сєвєродонецьк</t>
  </si>
  <si>
    <t>Капітальний ремонт міжблочних та температурних швів житлових будинків КПЖ "Злагода"</t>
  </si>
  <si>
    <t xml:space="preserve">Капітальний ремонт покрівлі житлового будинку по вул. Вілєсова, 21б  м.Сєвєродонецьк  </t>
  </si>
  <si>
    <t xml:space="preserve">Капітальний ремонт покрівлі житлового будинку по пр. Гвардійський, 81  м.Сєвєродонецьк  </t>
  </si>
  <si>
    <t xml:space="preserve">Капітальний ремонт покрівлі житлового будинку по пр. Гвардійський, 43А м.Сєвєродонецьк  </t>
  </si>
  <si>
    <t>Капітальний ремонт електричних мереж житлового будинку по вул. Танкістів, 22 м.Сєвєродонецьк</t>
  </si>
  <si>
    <t>Капітальний ремонт електричних мереж житлового будинку по пр. Радянський, 70 м.Сєвєродонецьк</t>
  </si>
  <si>
    <t xml:space="preserve">Капітальний ремонт колектора водовідведення житлового будинку по пр. Гвардійський, 55 м.Сєвєродонецьк  </t>
  </si>
  <si>
    <t xml:space="preserve">Капітальний ремонт колектора водовідведення житлового будинку по пр. Гвардійський, 59 м.Сєвєродонецьк  </t>
  </si>
  <si>
    <t xml:space="preserve">Капітальний ремонт колектора водовідведення житлового будинку по вул. пр. Гвардійський, 63 м.Сєвєродонецьк  </t>
  </si>
  <si>
    <t xml:space="preserve">Придбання газового обладнання для заміни в житлових будинках КПЖ "Евріка" м. Сєвєродонецьк </t>
  </si>
  <si>
    <t xml:space="preserve">Капітальний ремонт покрівлі житлового будинку кв. МЖК Мрія, 7  II-III під. м.Сєвєродонецьк  </t>
  </si>
  <si>
    <t>Придбання газового обладнання для заміни в житлових будинках КПЖ "Ритм" м. Сєвєродонецьк</t>
  </si>
  <si>
    <t xml:space="preserve">Капітальний ремонт кабельної електричної мережі з винесенням з під приватних гаражів від ТП  до житлового будинку по пр. Гвардійському, 31А м.Сєвєродонецьк  </t>
  </si>
  <si>
    <t xml:space="preserve">Капітальний ремонт покрівлі житлового будинку по вул. Горького, 42 м.Сєвєродонецьк  </t>
  </si>
  <si>
    <t>Капітальний ремонт електричних мереж житлового будинку по вул. Сметаніна, 30 м. Сєвєродонецьк</t>
  </si>
  <si>
    <t xml:space="preserve">Капітальний ремонт колектора холодного водопостачання житлового будинку по пр. Радянський, 33Б м.Сєвєродонецьк  </t>
  </si>
  <si>
    <t xml:space="preserve">Капітальний ремонт колектора холодного водопостачання житлового будинку по вул. Федоренко, 16А м.Сєвєродонецьк  </t>
  </si>
  <si>
    <t xml:space="preserve">Капітальний ремонт колектора холодного водопостачання житлового будинку по вул. Горького, 29 м.Сєвєродонецьк  </t>
  </si>
  <si>
    <t xml:space="preserve">Капітальний ремонт колектора водовідведення житлового будинку по вул. Горького, 16Б м.Сєвєродонецьк  </t>
  </si>
  <si>
    <t xml:space="preserve">Капітальний ремонт колектора водовідведення житлового будинку по вул. Єгорова, 29 м.Сєвєродонецьк  </t>
  </si>
  <si>
    <t xml:space="preserve">Капітальний ремонт колектора водовідведення житлового будинку по пр. Радянський, 33В м.Сєвєродонецьк  </t>
  </si>
  <si>
    <t xml:space="preserve">Капітальний ремонт колектора водовідведення житлового будинку по пр. Хіміков, 35А м.Сєвєродонецьк  </t>
  </si>
  <si>
    <t>Капітальний ремонт оголовків житлових будинків КПЖ "Ритм"</t>
  </si>
  <si>
    <t xml:space="preserve">Капітальний ремонт покрівлі житлового будинку по пр. Хіміків, 23 м.Сєвєродонецьк  </t>
  </si>
  <si>
    <t xml:space="preserve">Капітальний ремонт покрівлі житлового будинку по вул. Партизанська, 12 м.Сєвєродонецьк  </t>
  </si>
  <si>
    <t xml:space="preserve">Капітальний ремонт покрівлі житлового будинку по вул. Сметаніна, 16Б м.Сєвєродонецьк  </t>
  </si>
  <si>
    <t>Експертно-технічне обстеження ліфтів житлових будинків КПЖ "Промінь" м. Сєвєродонецьк</t>
  </si>
  <si>
    <t>Експертно-технічне обстеження ліфтів житлових будинків КПЖ "Ритм" м. Сєвєродонецьк</t>
  </si>
  <si>
    <t>Експертно-технічне обстеження ліфтів житлових будинків КПЖ "Злагода" м. Сєвєродонецьк</t>
  </si>
  <si>
    <t>Експертно-технічне обстеження ліфтів житлових будинків КПЖ "Евріка" м. Сєвєродонецьк</t>
  </si>
  <si>
    <t>Експертно-технічне обстеження ліфтів житлових будинків КПЖ "Світанок" м. Сєвєродонецьк</t>
  </si>
  <si>
    <t>Експертно-технічне обстеження ліфтів житлових будинків КПЖ "Добробут" м. Сєвєродонецьк</t>
  </si>
  <si>
    <t>Експертно-технічне обстеження ліфтів житлових будинків ОСББ "Надія" м. Сєвєродонецьк</t>
  </si>
  <si>
    <t>Експертно-технічне обстеження ліфтів житлових будинків ОСББ "Берегиня" м. Сєвєродонецьк</t>
  </si>
  <si>
    <t>Експертно-технічне обстеження ліфтів житлових будинків ОСББ "Сім А" м. Сєвєродонецьк</t>
  </si>
  <si>
    <t>Капітальний ремонт нежитлової будівлі по вул. Б. Ліщини, 4 (заміна віконих блоків) м. Сєвєродонецьк</t>
  </si>
  <si>
    <t>Придбання запчастин для капітального ремонту тролейбусів КП "СТрУ" м.Сєвєродонецьк</t>
  </si>
  <si>
    <t>Придбання матеріалів для капітального ремонту контактної мережі КП "СТрУ" м. Сєвєродонецьк</t>
  </si>
  <si>
    <t>Придбання шин для капітального ремонту тролейбусів КП "СТрУ" м. Сєвєродонецьк</t>
  </si>
  <si>
    <t>Придбання компресорів для капітального ремонту тролейбусів КП "СТрУ" м. Сєвєродонецьк</t>
  </si>
  <si>
    <t xml:space="preserve">Капітальний ремонт об'єктів благоустрою зеленого господарства у сквері по пр. Космонавтів (район Храму) м. Сєвєродонецьк </t>
  </si>
  <si>
    <t>Придбання комп'ютерної та оргтехніки для КП "ЄРЦС"</t>
  </si>
  <si>
    <t>Внески органів влади Автономної Республики Крим та органів місцевого самоврядування у статутні капітали суб"єктів підприємницької діяльності</t>
  </si>
  <si>
    <t>Внесок до статутного капіталу КП "Житлосервіс "Світанок" м.Сєвєродонецьк</t>
  </si>
  <si>
    <t>Внесок до статутного капіталу КП "Житлосервіс "Промінь" м.Сєвєродонецьк</t>
  </si>
  <si>
    <t>Внесок до статутного капіталу КП "Житлосервіс "Злагода" м.Сєвєродонецьк</t>
  </si>
  <si>
    <t>Внесок до статутного капіталу КП "Житлосервіс "Евріка" м.Сєвєродонецьк</t>
  </si>
  <si>
    <t>Внесок до статутного капіталу КП "Житлосервіс "Ритм" м.Сєвєродонецьк</t>
  </si>
  <si>
    <t>Внесок до статутного капіталу КП "Житлосервіс "Добробут" м.Сєвєродонецьк</t>
  </si>
  <si>
    <t>Внесок до статутного капіталу КП "Сєвєродонецькліфт" м.Сєвєродонецьк</t>
  </si>
  <si>
    <t>-надання кредитів підприємствам, установам, організаціям</t>
  </si>
  <si>
    <t>Придбання комп"ютерної техніки</t>
  </si>
  <si>
    <t>Придбання багатофункціонального пристрою</t>
  </si>
  <si>
    <t xml:space="preserve"> Інші субвенції:</t>
  </si>
  <si>
    <t>Придбання камер ультрафіолетових</t>
  </si>
  <si>
    <t>Придбання проявочного боксу для рентген плівки</t>
  </si>
  <si>
    <t>Придбання спірографу</t>
  </si>
  <si>
    <t>Капітальний ремонт об"єктів благоустрою зеленого господарства вул.Сметаніна м.Сєвєродонецьк</t>
  </si>
  <si>
    <t>Капітальний ремонт ганку КЗ "Сєвєродонецька міська бібліотека для юнацтва ім. Й.Б.Курлата"</t>
  </si>
  <si>
    <t>Відділ молоді та спорту:</t>
  </si>
  <si>
    <t>Капітальний ремонт колектора холодного водопостачання гуртожитку по вул.Менделєєва, 21 м.Сєвєродонецьк</t>
  </si>
  <si>
    <t xml:space="preserve">Капітальний ремонт колектора холодного водопостачання з заміною насосу для підкачки води житлового будинку по вул. Менделєєва, 32 м.Сєвєродонецьк  </t>
  </si>
  <si>
    <r>
      <t xml:space="preserve">Капітальний ремонт покрівлі житлового будинку по кв.МЖК Мрія, 1 в м.Сєвєвродонецьк </t>
    </r>
    <r>
      <rPr>
        <b/>
        <i/>
        <sz val="12"/>
        <color indexed="8"/>
        <rFont val="Times New Roman"/>
        <family val="1"/>
      </rPr>
      <t>(субв.з д/б м/б на відновлення (будівн., кап.ремонт, реконструкцію) інфрастр.у Луг.обл.)</t>
    </r>
  </si>
  <si>
    <t>Придбання ноутбука для КЗ "Сєвєродонецька міська публічна бібліотека"</t>
  </si>
  <si>
    <t>Водопровідно-каналізаційне господарство:</t>
  </si>
  <si>
    <r>
      <t xml:space="preserve">Реконструкція схеми подання побутових та промислових стічних вод, що надходять по колектору №2 в сторону колектора №1 проспекту Гвардійський в м.Сєвєродонецьк </t>
    </r>
    <r>
      <rPr>
        <b/>
        <sz val="12"/>
        <rFont val="Times New Roman Cyr"/>
        <family val="0"/>
      </rPr>
      <t>(співфінансування)</t>
    </r>
  </si>
  <si>
    <t>Придбання тросу для капітального ремонту контактної мережі КП "СТрУ" м.Сєвєродонецьк</t>
  </si>
  <si>
    <t>Придбання запасних частин для капітального ремонту контактної мережі КП "СТрУ" м.Сєвєродонецьк</t>
  </si>
  <si>
    <t>Експертиза кошторисної документації "зміна схеми подачі побутових та промислових вод, що надходять по колектору №2 в бік колектора №1 проспекта Гвардійський"</t>
  </si>
  <si>
    <t xml:space="preserve"> кредиторська заборгованість, що виникла станом на 01.01.2015р. </t>
  </si>
  <si>
    <t>Капітальний ремонт системи централізованого опалення в приміщенні Сєвєродонецького міського товариства інвалідів "Надія"за адресою вул. Донецька 37А м.Сєвєродонецьк</t>
  </si>
  <si>
    <t>Внесок до статутного капіталу КП "СТМ" м.Сєвєродонецьк</t>
  </si>
  <si>
    <t>Капітальний ремонт квітника на площі Радянській м.Сєвєродонецьк</t>
  </si>
  <si>
    <t>Капітальний ремонт дороги до полігона ТПВ м.Сєвєродонецьк</t>
  </si>
  <si>
    <t>Будівництво трубопроводу питної води ДУ 110мм селищ Павлоград, Синецький довжиною 3550м (проектні роботи)</t>
  </si>
  <si>
    <t>Капітальний ремонт дороги вул.Ломоносова м.Сєвєродонецьк</t>
  </si>
  <si>
    <t>Реконструкція гуртожитку під багатоквартирний житловий будинок за адресою:м.Сєвєродонецьк, вул.Маяковського, 10 (1 пусковий комплекс)</t>
  </si>
  <si>
    <t xml:space="preserve"> - реконструкція інших об"єктів:</t>
  </si>
  <si>
    <t>Реконструкція системи гарячого водопостачання в ДНЗ №24 з установкою теплового насосу (проектні роботи)</t>
  </si>
  <si>
    <t>Придбання теплолічильника</t>
  </si>
  <si>
    <t xml:space="preserve">Капітальний ремонт покрівлі будівлі КУ СЦПМСД УОЗ Сєвєродонецької міської ради за адресою: м. Сєвєродонецьк, вул. Курчатова, 36 </t>
  </si>
  <si>
    <t>Капітальний ремонт, встановлення лічильників теплової енергії в будівлі консультативно-діагностичного поліклінічного відділення №1 КУ СМБЛ УОЗ Сєвєродонецької міської ради за адресою:м.Сєвєродонецьк, вул.Сметаніна, 5</t>
  </si>
  <si>
    <t>Капітальний ремонт, встановлення лічильників теплової енергії в будівлі КУ СЦПМСД УОЗ Сєвєродонецької міської ради за адресою:м.Сєвєродонецьк, вул.Федоренко, 16-Б</t>
  </si>
  <si>
    <t>Капітальний ремонт, встановлення лічильників теплової енергії в будівлі КУ СЦПМСД УОЗ Сєвєродонецької міської ради за адресою:м.Сєвєродонецьк, вул.Сметаніна, 5</t>
  </si>
  <si>
    <t>Капітальний ремонт, встановлення лічильників теплової енергії в будівлі відділення профілактики КУ СМБЛ УОЗ Сєвєродонецької міської ради за адресою: м.Сєвєродонецьк, вул.Сметаніна, 5</t>
  </si>
  <si>
    <t xml:space="preserve">Придбання комп’ютеру </t>
  </si>
  <si>
    <t xml:space="preserve">Придбання кондиціонеру </t>
  </si>
  <si>
    <t>Придбання теплолічильників  для МНВК</t>
  </si>
  <si>
    <t>Капітальний ремонт системи опалення Комунального дошкільного навчального закладу (ясла-садок) комбінованого типу №25 "Журавонька" м.Сєвєродонецька, розташованого за адресою: пр.Гвардійський, 63-в</t>
  </si>
  <si>
    <t>Капітальний ремонт системи каналізації Комунального дошкільного навчального закладу (ясла-садок) комбінованого типу №25 "Журавонька" м.Сєвєродонецька, розташованого за адресою: пр.Гвардійський, 63-в</t>
  </si>
  <si>
    <t>Капітальний ремонт систем холодного та гарячого водопостачання Комунального дошкільного навчального закладу (ясла-садок) комбінованого типу №25 "Журавонька" м.Сєвєродонецька, розташованого за адресою: пр.Гвардійський, 63-в</t>
  </si>
  <si>
    <t>Капітальний ремонт КДНЗ №11 (заміна віконних блоків)</t>
  </si>
  <si>
    <t>Будівництво огорожі середньої загальноосвітньої школи І-ІІІ ступенів №19, розташованої за адресою: с.Борівське, вул.Леніна, 27</t>
  </si>
  <si>
    <t>Будівництво огорожі НВК "Гармонія", розташованого за адресою: вул.Жовтнева, 1</t>
  </si>
  <si>
    <r>
      <t>Капітальний ремонт багатоквартирного житлового будинку за адресою: м.Сєвєродонецьк, вул.Науки, б.3-а(заміна пластикових вікон в місцях загального користування, ремонт під"їздів, цоколю та відмостки, встановлення датчиків на рух)</t>
    </r>
    <r>
      <rPr>
        <b/>
        <i/>
        <sz val="12"/>
        <rFont val="Times New Roman Cyr"/>
        <family val="0"/>
      </rPr>
      <t xml:space="preserve"> (співфінансування проекту ЄС і ПРООН "Місцевий розвиток, орієнтований на громаду")</t>
    </r>
  </si>
  <si>
    <r>
      <t>Капітальний ремонт багатоквартирного житлового будинку за адресою: м.Сєвєродонецьк, вул.Науки, б.1 (заміна пластикових вікон в місцях загального користування, встановлення датчиків на рух</t>
    </r>
    <r>
      <rPr>
        <b/>
        <i/>
        <sz val="12"/>
        <rFont val="Times New Roman Cyr"/>
        <family val="0"/>
      </rPr>
      <t xml:space="preserve"> )(співфінансування проекту ЄС і ПРООН "Місцевий розвиток, орієнтований на громаду")</t>
    </r>
  </si>
  <si>
    <r>
      <t xml:space="preserve">Капітальний ремонт  системи опалення, холодного та гарячого водопостачання з впровадженням енергозберігаючих технологій в  житловому будинку за адресою: м.Сєвєродонецьк, пр.Гвардійський, 43-б </t>
    </r>
    <r>
      <rPr>
        <b/>
        <i/>
        <sz val="12"/>
        <rFont val="Times New Roman Cyr"/>
        <family val="0"/>
      </rPr>
      <t xml:space="preserve"> (співфінансування проекту ЄС і ПРООН "Місцевий розвиток, орієнтований на громаду")</t>
    </r>
  </si>
  <si>
    <r>
      <t xml:space="preserve">Капітальний ремонт систем опалювання, водопостачання, каналізації, електропостачання та відливів покрівлі з впровадженням енергозберігаючих технологій в  житловому будинку за адресою: м.Сєвєродонецьк, вул.Єгорова, 20 </t>
    </r>
    <r>
      <rPr>
        <b/>
        <i/>
        <sz val="12"/>
        <rFont val="Times New Roman Cyr"/>
        <family val="0"/>
      </rPr>
      <t xml:space="preserve"> (співфінансування проекту ЄС і ПРООН "Місцевий розвиток, орієнтований на громаду")</t>
    </r>
  </si>
  <si>
    <r>
      <t>Капітальний ремонт багатоквартирного житлового будинку за адресою: м.Сєвєродонецьк, пр.Гвардійський, б.48  (встановлення пластикових вікон в місцях загального користування)</t>
    </r>
    <r>
      <rPr>
        <b/>
        <i/>
        <sz val="12"/>
        <rFont val="Times New Roman Cyr"/>
        <family val="0"/>
      </rPr>
      <t xml:space="preserve"> (співфінансування проекту ЄС і ПРООН "Місцевий розвиток, орієнтований на громаду")</t>
    </r>
  </si>
  <si>
    <t>Капітальний ремонт колектора каналізації житлового будинку по вул.Федоренко, 49А м.Сєвєродонецьк</t>
  </si>
  <si>
    <t>Капітальний ремонт колектора холодного водопостачання житлового будинку по вул.Федоренко, 49А м.Сєвєродонецьк</t>
  </si>
  <si>
    <t>Капітальний ремонт колектора холодного водопостачання житлового будинку по пр.Космонавтів, 25А  м.Сєвєродонецьк</t>
  </si>
  <si>
    <t>Капітальний ремонт колектора холодного водопостачання житлового будинку по вул.Курчатова, 27 м.Сєвєродонецьк</t>
  </si>
  <si>
    <t>Капітальний ремонт колектора холодного водопостачання житлового будинку по вул.Курчатова, 27А м.Сєвєродонецьк</t>
  </si>
  <si>
    <t>Капітальний ремонт покрівлі житлового будинку по вул.Курчатова, 27А м.Сєвєродонецьк</t>
  </si>
  <si>
    <t>200700:</t>
  </si>
  <si>
    <t>Інші природоохоронні заходи:</t>
  </si>
  <si>
    <t>Розробка схеми санітарної очистки та прибирання м.Сєвєродонецьк</t>
  </si>
  <si>
    <t>Корегування кошторисної документації частини робочого проекту (притулок для безхазяйних тварин)</t>
  </si>
  <si>
    <t>Охорона та раціональне використання природних ресурсів:</t>
  </si>
  <si>
    <t>Фінансування енергозберігаючих заходів:</t>
  </si>
  <si>
    <t>Охорона та раціональне використання природних ресурсів</t>
  </si>
  <si>
    <t>Оплата водопостачання та водовідведення</t>
  </si>
  <si>
    <t>Утилізація відходів:</t>
  </si>
  <si>
    <t>Дослідження і розробки, окремі заходи розвитку по реалізації державних (регіональних) програм</t>
  </si>
  <si>
    <t xml:space="preserve"> розмітка дороги по вул.Курчатова</t>
  </si>
  <si>
    <t xml:space="preserve"> розмітка дороги по вул.Новікова</t>
  </si>
  <si>
    <t xml:space="preserve"> розмітка доріг (пішоходні переходи)</t>
  </si>
  <si>
    <t xml:space="preserve"> - оплата послуг (крім комунальних), з них:</t>
  </si>
  <si>
    <t xml:space="preserve"> - окремі заходи по реалізації державних (регіональних) програм, не віднесені до заходів розвитку </t>
  </si>
  <si>
    <t xml:space="preserve">Придбання кондиціонерів </t>
  </si>
  <si>
    <t>Капітальний ремонт мереж зовнішнього освітлення по вул.Федоренко-Партизанська</t>
  </si>
  <si>
    <t xml:space="preserve"> Житлово-експлуатаційне господарство: </t>
  </si>
  <si>
    <t>Придбання автовишки АГП-22</t>
  </si>
  <si>
    <t>Придбання автовишки ВС-22</t>
  </si>
  <si>
    <t>Придбання автокрана</t>
  </si>
  <si>
    <t xml:space="preserve"> Видатки на запобігання та ліквідацію надзвичайних ситуацій та наслідків стихійного лиха:</t>
  </si>
  <si>
    <t>Капітальний ремонт автоматичної установки пожежної сигналізації середньої загальноосвітньої школи Ι-ΙΙΙ ступенів №1, розташованої за адресою:м.Сєвєродонецьк, пр.Хіміків, 7</t>
  </si>
  <si>
    <t>Капітальний ремонт атоматичної установки пожежної сигналізації середньої загальноосвітньої школи Ι-ΙΙΙ ступенів №5, розташованої за адресою:м.Сєвєродонецьк, пр.Хіміків, 18</t>
  </si>
  <si>
    <t>Капітальний ремонт автоматичної установки пожежної сигналізації середньої загальноосвітньої школи Ι-ΙΙΙ ступенів №10, розташованої за адресою:м.Сєвєродонецьк, вул.Леніна, 47</t>
  </si>
  <si>
    <t>Капітальний ремонт, заміна непридатних до експлуатації дерев’яних вікон та дверей на енергозберегаючи металопластикові у будівлі шкірно-венерологічного відділення консультативно-діагностичного поліклінічного відділення № 1 КУ СМБЛ УОЗ Сєвєронецької міської ради за адресою: м. Сєвєродонецьк, вул. Ломоносова, 19.</t>
  </si>
  <si>
    <t>Капітальний ремонт покрівлі хірургічного корпусу КУ СМБЛ УОЗ Сєвєродонецької міської ради за адресою: м. Сєвєродонецк, вул. Єгорова, 2-б</t>
  </si>
  <si>
    <t xml:space="preserve"> Відділ молоді та спорту:</t>
  </si>
  <si>
    <t xml:space="preserve">  придбання урн</t>
  </si>
  <si>
    <t>Капітальний ремонт покрівлі житлового будинку по вул.Вілєсова, 21б м.Сєвєродонецьк</t>
  </si>
  <si>
    <t xml:space="preserve">Експертний висновок по проекту: «Капітальний ремонт Сєвєродонецького багатопрофільного ліцею м. Сєвєродонецька Луганської області, (заміна віконних блоків), розташованого за адресою: м.Сєвєродонецьк, вул. Гагаріна, 97 </t>
  </si>
  <si>
    <t xml:space="preserve">Експертний висновок по проекту: «Капітальний ремонт середньої загальноосвітньої школи І-ІІІ ступенів № 18 м. Сєвєродонецька Луганської області, (заміна віконних блоків),  розташованої за адресою: м.Сєвєродонецьк, вул. Курчатова, 27-б </t>
  </si>
  <si>
    <t>Придбання дитячого майданчика для дошкільної установи за адресою:смт.Борівське, вул.Колгоспна, буд.30</t>
  </si>
  <si>
    <t>Капітальний ремонт зелених насаджень біля моста р.Борова та селища Павлоград</t>
  </si>
  <si>
    <r>
      <t xml:space="preserve">Експертний висновок по проекту: "Капітальний ремонт системи опалення середньої загальноосвітньої школи </t>
    </r>
    <r>
      <rPr>
        <sz val="14"/>
        <color indexed="8"/>
        <rFont val="Calibri"/>
        <family val="2"/>
      </rPr>
      <t xml:space="preserve"> №15 I-III </t>
    </r>
    <r>
      <rPr>
        <i/>
        <sz val="12"/>
        <color indexed="8"/>
        <rFont val="Times New Roman"/>
        <family val="1"/>
      </rPr>
      <t>ступенів м.Сєвєродонецька Луганської області, розташованої за адресою:вул.Федоренко, б.39</t>
    </r>
  </si>
  <si>
    <r>
      <t xml:space="preserve">Експертний висновок по проекту: "Капітальний ремонт системи опалення середньої загальноосвітньої школи </t>
    </r>
    <r>
      <rPr>
        <sz val="14"/>
        <color indexed="8"/>
        <rFont val="Calibri"/>
        <family val="2"/>
      </rPr>
      <t xml:space="preserve">I-III </t>
    </r>
    <r>
      <rPr>
        <i/>
        <sz val="12"/>
        <color indexed="8"/>
        <rFont val="Times New Roman"/>
        <family val="1"/>
      </rPr>
      <t>ступенів №6 м.Сєвєродонецька Луганської області, розташованої за адресою:вул.Маяковського, б.9</t>
    </r>
  </si>
  <si>
    <r>
      <t xml:space="preserve">Капітальний ремонт Сєвєродонецького багатопрофільного ліцею м. Сєвєродонецька Луганської області, (заміна віконних блоків), розташованого за адресою: м.Сєвєродонецьк, вул. Гагаріна, 97 </t>
    </r>
    <r>
      <rPr>
        <b/>
        <sz val="12"/>
        <rFont val="Times New Roman Cyr"/>
        <family val="0"/>
      </rPr>
      <t xml:space="preserve">(співфінансування проекту ЄС/ПРОООН "місцевий розвиток орієнтований на громаду") </t>
    </r>
  </si>
  <si>
    <r>
      <t xml:space="preserve">Капітальний ремонт середньої загальноосвітньої школи І-ІІІ ступенів № 18 м. Сєвєродонецька Луганської області, (заміна віконних блоків),  розташованої за адресою: м.Сєвєродонецьк, вул. Курчатова, 27-б </t>
    </r>
    <r>
      <rPr>
        <b/>
        <sz val="12"/>
        <color indexed="8"/>
        <rFont val="Times New Roman"/>
        <family val="1"/>
      </rPr>
      <t xml:space="preserve">(співфінансування проекту ЄС/ПРОООН "місцевий розвиток орієнтований на громаду") </t>
    </r>
  </si>
  <si>
    <t>Придбання принтеру</t>
  </si>
  <si>
    <t>Придбання кондиціонера для КП "ЄРЦС"</t>
  </si>
  <si>
    <t>фінансова підтримка ЖКП</t>
  </si>
  <si>
    <t xml:space="preserve"> розмітка дороги по вул.Об"їздна</t>
  </si>
  <si>
    <t xml:space="preserve"> розмітка дороги по ш.Будівельників</t>
  </si>
  <si>
    <r>
      <t>Реконструкція під</t>
    </r>
    <r>
      <rPr>
        <sz val="12"/>
        <rFont val="Times New Roman"/>
        <family val="1"/>
      </rPr>
      <t>'</t>
    </r>
    <r>
      <rPr>
        <i/>
        <sz val="12"/>
        <rFont val="Times New Roman Cyr"/>
        <family val="0"/>
      </rPr>
      <t>їздів з влаштуванням пандусів житлових будинків КПЖ "Промінь" м.Сєвєродонецьк</t>
    </r>
  </si>
  <si>
    <r>
      <t>Придбання персонального комп</t>
    </r>
    <r>
      <rPr>
        <sz val="12"/>
        <rFont val="Times New Roman"/>
        <family val="1"/>
      </rPr>
      <t>'</t>
    </r>
    <r>
      <rPr>
        <i/>
        <sz val="12"/>
        <rFont val="Times New Roman"/>
        <family val="1"/>
      </rPr>
      <t>ютера</t>
    </r>
  </si>
  <si>
    <t>Придбання принтеру лазерного</t>
  </si>
  <si>
    <r>
      <t xml:space="preserve">Придбання медичного обладнання </t>
    </r>
    <r>
      <rPr>
        <b/>
        <i/>
        <sz val="12"/>
        <rFont val="Times New Roman"/>
        <family val="1"/>
      </rPr>
      <t>(співфінансування до мікропроекту "Забезпечення населення міста Сєвєродонецьку висококваліфікованою та ефективною медичною допомогою на базі кардіологічного відділення (блок інтенсивної терапії) шляхом оснащення його необхідним медичним обладнанням")</t>
    </r>
  </si>
  <si>
    <t xml:space="preserve"> Професійно-технічні заклади освіти:</t>
  </si>
  <si>
    <t xml:space="preserve"> - стипендії</t>
  </si>
  <si>
    <t xml:space="preserve"> розробка технічних паспортів житлових будинків КПЖ "Ритм"</t>
  </si>
  <si>
    <t>фінансова підтримка КП "Житлосервіс "Промінь" м.Сєвєродонецьк</t>
  </si>
  <si>
    <t>фінансова підтримка КП "Житлосервіс "Евріка" м.Сєвєродонецьк</t>
  </si>
  <si>
    <t>фінансова підтримка КП "Житлосервіс "Добробут" м.Сєвєродонецьк</t>
  </si>
  <si>
    <t>фінансова підтримка КП "Житлосервіс "Ритм" м.Сєвєродонецьк</t>
  </si>
  <si>
    <t>фінансова підтримка КП "Житлосервіс "Злагода" м.Сєвєродонецьк</t>
  </si>
  <si>
    <t xml:space="preserve">фінансова підтримка КП "СКС" </t>
  </si>
  <si>
    <t xml:space="preserve"> Житлово-експлуатаційне господарство:</t>
  </si>
  <si>
    <t xml:space="preserve"> придбання поштових скриньок</t>
  </si>
  <si>
    <t xml:space="preserve"> повірка та регулювання електричних лічильників КП "Житлосервіс "Промінь"</t>
  </si>
  <si>
    <t xml:space="preserve"> придбання шин для спецтехніки КП "Житлосервіс "Промінь"</t>
  </si>
  <si>
    <t xml:space="preserve"> придбання обладнання та інструментів для КП "Житлосервіс "Світанок"</t>
  </si>
  <si>
    <t xml:space="preserve"> розмітка дороги по пр.Гвардійський</t>
  </si>
  <si>
    <t xml:space="preserve"> розмітка дороги по пр.Хіміків</t>
  </si>
  <si>
    <t xml:space="preserve"> вивезення та захоронення ТВП з незакріплених територій</t>
  </si>
  <si>
    <r>
      <t xml:space="preserve">Реконструкція заплавного мосту № 4 м.Сєвєродонецьк </t>
    </r>
    <r>
      <rPr>
        <b/>
        <i/>
        <sz val="12"/>
        <color indexed="8"/>
        <rFont val="Times New Roman"/>
        <family val="1"/>
      </rPr>
      <t>(співфінансування)</t>
    </r>
  </si>
  <si>
    <r>
      <t>Реконструкція мереж внутрішнього освітлення КДЮСШ №1 м.Сєвєродонецьк</t>
    </r>
    <r>
      <rPr>
        <b/>
        <i/>
        <sz val="12"/>
        <color indexed="8"/>
        <rFont val="Times New Roman"/>
        <family val="1"/>
      </rPr>
      <t>(співфінансування)</t>
    </r>
  </si>
  <si>
    <r>
      <t>Реконструкція мереж внутрішнього освітлення СДЮСТШ ВВС «Садко» м.Сєвєродонецьк</t>
    </r>
    <r>
      <rPr>
        <b/>
        <i/>
        <sz val="12"/>
        <color indexed="8"/>
        <rFont val="Times New Roman"/>
        <family val="1"/>
      </rPr>
      <t>(співфінансування)</t>
    </r>
  </si>
  <si>
    <r>
      <t xml:space="preserve">Реконструкція проїжджої частини дороги вул.Сметаніна у м.Сєвєродонецьку </t>
    </r>
    <r>
      <rPr>
        <b/>
        <i/>
        <sz val="12"/>
        <color indexed="8"/>
        <rFont val="Times New Roman"/>
        <family val="1"/>
      </rPr>
      <t>(співфінансування)</t>
    </r>
  </si>
  <si>
    <r>
      <t xml:space="preserve">Капітальний ремонт ДНЗ №43 </t>
    </r>
    <r>
      <rPr>
        <b/>
        <sz val="12"/>
        <color indexed="8"/>
        <rFont val="Times New Roman"/>
        <family val="1"/>
      </rPr>
      <t>(співфінансування)</t>
    </r>
  </si>
  <si>
    <r>
      <t xml:space="preserve">Реконструкція зовнішнього електропостачання селища Боброво з прокладанням кабельної лінії 6 кВ  від ПС-35/6 «Борівська» (довжиною 10 км) і встановленням розвантажувальної комплектної підстанції КТПН-160» </t>
    </r>
    <r>
      <rPr>
        <b/>
        <i/>
        <sz val="12"/>
        <color indexed="8"/>
        <rFont val="Times New Roman"/>
        <family val="1"/>
      </rPr>
      <t>(співфінансування)</t>
    </r>
  </si>
  <si>
    <r>
      <t xml:space="preserve">Капітальний ремонт автодорожнього мосту через річку Сіверський Донець </t>
    </r>
    <r>
      <rPr>
        <b/>
        <i/>
        <sz val="12"/>
        <rFont val="Times New Roman"/>
        <family val="1"/>
      </rPr>
      <t>(співфінансування)</t>
    </r>
  </si>
  <si>
    <r>
      <rPr>
        <i/>
        <sz val="12"/>
        <rFont val="Times New Roman Cyr"/>
        <family val="0"/>
      </rPr>
      <t xml:space="preserve">Реконструкція зливневої каналізації по вул. Сметаніна в м.Сєвєродонецьку </t>
    </r>
    <r>
      <rPr>
        <b/>
        <i/>
        <sz val="12"/>
        <rFont val="Times New Roman Cyr"/>
        <family val="0"/>
      </rPr>
      <t>(співфінансування)</t>
    </r>
  </si>
  <si>
    <t>Землеустрій</t>
  </si>
  <si>
    <t>-дослідження і розробки, окремі заходи розвитку по реалізації державних (регіональних програм)</t>
  </si>
  <si>
    <t>фінансова підтримка КП "СТКЕ"</t>
  </si>
  <si>
    <t>Розробка технічних паспортів житлових будинків КПЖ "Промінь"</t>
  </si>
  <si>
    <t>Розробка технічних паспортів житлових будинків КПЖ "Світанок"</t>
  </si>
  <si>
    <t>Паспортизація мереж зливової каналізації</t>
  </si>
  <si>
    <t>Оплата земельного податку території приюту для безхазяйних тварин</t>
  </si>
  <si>
    <t>Придбання системи керування чергою</t>
  </si>
  <si>
    <t>Придбання пускового пристрою</t>
  </si>
  <si>
    <t>Придбання електронної системи голосування ПТК "Віче"</t>
  </si>
  <si>
    <t>Придбання комплекту обладнання для забезпечення відеосупроводу сесій міської ради</t>
  </si>
  <si>
    <t>Придбання комплекту обладнання для забезпечення онлайн трансляції сесій міської ради</t>
  </si>
  <si>
    <t>Придбання програмно-апаратного комплексу для ЄДДР (Єдиний державний демографічний реєстр)</t>
  </si>
  <si>
    <t>Придбання програмно-апаратного комплексу для реєстрації/зняття з реєстрації місць проживання /перебування фізичних осіб</t>
  </si>
  <si>
    <t>Придбання програмно-апаратного комплексу для внесення інформації в ЄДДР та формування витягів з ЄДДР</t>
  </si>
  <si>
    <r>
      <t>Придбання комп</t>
    </r>
    <r>
      <rPr>
        <i/>
        <sz val="12"/>
        <rFont val="Calibri"/>
        <family val="2"/>
      </rPr>
      <t>'</t>
    </r>
    <r>
      <rPr>
        <i/>
        <sz val="12"/>
        <rFont val="Times New Roman"/>
        <family val="1"/>
      </rPr>
      <t>ютерної, периферійної та оргтехніки</t>
    </r>
  </si>
  <si>
    <t>Проведення земельних торгів (аукціон) щодо продажу земельних ділянок комунальної власності або прав на них (оренда)</t>
  </si>
  <si>
    <t>Проведення експертної грошової оцінки земельних ділянок (підготовка земельних ділянок несільськогосподарського призначення або прав на них комунальної власності для продажу на земельних торгах)</t>
  </si>
  <si>
    <t>Проведення експертної грошової оцінки земельних ділянок, що підлягають продажу за рахунок авансу, внесеного покупцем земельної ділянки</t>
  </si>
  <si>
    <t>Придбання плити електричної 4-х комфорочна без духовки для ДНЗ №12</t>
  </si>
  <si>
    <t>Придбання шафи жарочної 3 сек.для ДНЗ №12</t>
  </si>
  <si>
    <t>Придбання сковороди електричної для ДНЗ №12</t>
  </si>
  <si>
    <t>Придбання плити  ПЄ електричної для ДНЗ №14</t>
  </si>
  <si>
    <t>Придбання пральної машини для ДНЗ №14</t>
  </si>
  <si>
    <t>Придбання пральної машини для ДНЗ №38</t>
  </si>
  <si>
    <t>Придбання генератору</t>
  </si>
  <si>
    <t>Придбання обладнання і предметів довгострокового користування для комунального дошкільного навчального закладу (ясла-садок) комбінованого типу №43 "Веселка", розташованого за адресою: м.Сєвєродонецьк, вул.Гагаріна, 113а</t>
  </si>
  <si>
    <t>Централізовані бухгалтерії</t>
  </si>
  <si>
    <t>Придбання комп'ютерів</t>
  </si>
  <si>
    <t>Капітальний ремонт басейну та підсобних приміщень в дитячо-юнацькій спортивній школі №1, розташованої за адресою:м.Сєвєродонецьк, вул.Гоголя, 37</t>
  </si>
  <si>
    <t>Капітальний ремонт системи водовідведення, холодного та гарячого водопостачання в дитячо-юнацькій спортивній школі №1, розташованої за адресою:м.Сєвєродонецьк, вул.Гоголя, 37</t>
  </si>
  <si>
    <t>Капітальний ремонт системи електропостачання в дитячо-юнацькій спортивній школі №1, розташованої за адресою:м.Сєвєродонецьк, вул.Гоголя, 37</t>
  </si>
  <si>
    <t>Капітальний ремонт КДЮСШ 1 (заміна віконних та дверних блоків) вул.Федоренка,33</t>
  </si>
  <si>
    <t>Капітальний ремонт КДЮСШ №1 споруди залу боротьби за адресою вул.Б.Ліщини,21-а</t>
  </si>
  <si>
    <t>Капітальний ремонт покрівлі КДЮСШ №2 (будинок фізкультури) вул.Сметаніна, 5-а</t>
  </si>
  <si>
    <t>Капітальний ремонт КДЮСШ №3 вул.Сметаніна, 5-а</t>
  </si>
  <si>
    <t>Капітальний ремонт тенісного корту КДЮСШ №1 по вул.Вілєсова, 4-а</t>
  </si>
  <si>
    <t>Реконструкція системи опалення тенісних кортів КДЮСШ №1, по вул.Федоренко, 33-а</t>
  </si>
  <si>
    <t>Капітальний ремонт покрівлі одноповерхового адміністративного приміщення Льодового палацу спорту по вул.Маяковського,28</t>
  </si>
  <si>
    <t xml:space="preserve">Придбання кардіодефібриляторів </t>
  </si>
  <si>
    <t>Придбання шприцевих насосів</t>
  </si>
  <si>
    <t>Придбання фетального монітора</t>
  </si>
  <si>
    <t>Придбання фототерапевтичної светодіодної лампи</t>
  </si>
  <si>
    <t>Придбання УЗИ апарату Toshiba XARIO</t>
  </si>
  <si>
    <t>Придбання добового монітору</t>
  </si>
  <si>
    <t xml:space="preserve">Придбання добового монітору ЕКГ по Холтеру </t>
  </si>
  <si>
    <t>Придбання електрокардіостимулятора черезстравохідного</t>
  </si>
  <si>
    <t>Придбання езофагогастродуоденоскопа</t>
  </si>
  <si>
    <t>Придбання стерилізатора ГП-80</t>
  </si>
  <si>
    <t>Придбання стола офтальмологічного хірургічного операційного (завод Єлектрон, Каменец-Подольский)</t>
  </si>
  <si>
    <t>Придбання алкотестерів</t>
  </si>
  <si>
    <t>Придбання ультрафіолетових камер</t>
  </si>
  <si>
    <t>Придбання пневмотонометру</t>
  </si>
  <si>
    <t>Придбання дозаторів автоматизованих двушприцевих</t>
  </si>
  <si>
    <t xml:space="preserve">Придбання моніторів портативних с неонатальними датчиками </t>
  </si>
  <si>
    <t>Придбання електроотсосів</t>
  </si>
  <si>
    <t xml:space="preserve">Придбання стойки для прямої ларингоскопії </t>
  </si>
  <si>
    <t>Придбання діатермокоагуляторів ДХС-250 (електроніж)</t>
  </si>
  <si>
    <t xml:space="preserve">Придбання ультрафіолетових камер для зберігання медінструментарія </t>
  </si>
  <si>
    <t xml:space="preserve">Придбання випромінювачів бактеріцидних пересувних </t>
  </si>
  <si>
    <t>Придбання голкодеструкторів</t>
  </si>
  <si>
    <t xml:space="preserve">Придбання ректоскопів </t>
  </si>
  <si>
    <t>Придбання набору для контактної ультразвукової літотрипсії</t>
  </si>
  <si>
    <t>Придбання корпусу для насипного фільтру 1354</t>
  </si>
  <si>
    <t>Придбання установки змягшування води безперервної дії</t>
  </si>
  <si>
    <t xml:space="preserve">Капітальний ремонт покрівлі будівлі господарчого корпусу № 2 (дезкамера) КУ "СМБЛ" УОЗ Сєвєродонецької міської ради за адресою: м. Сєвєродонецьк, вул. Єгорова, 2-б </t>
  </si>
  <si>
    <t xml:space="preserve">Капітальний ремонт приміщень та крильця будівлі пологового відділення  КУ "СМБЛ" УОЗ Сєвєродонецької міської ради за адресою: м. Сєвєродонецьк, вул. Сметаніна, 5 </t>
  </si>
  <si>
    <t>Капітальний ремонт електричних мереж будівлі пологового відділення КУ "СМБЛ" УОЗ Сєвєродонецької міської ради за адресою: м. Сєвєродонецьк, вул. Сметаніна, 5</t>
  </si>
  <si>
    <t>Управління праці та соціального захисту населення :</t>
  </si>
  <si>
    <t>Придбаня комп'ютерів</t>
  </si>
  <si>
    <t>Придбання ДБЖ</t>
  </si>
  <si>
    <t>Придбаня моніторів</t>
  </si>
  <si>
    <t>Капітальний ремонт приміщення УП та СЗН Сєвєродонецької міської ради за адресою: м.Сєвєродонецьк, вул.Новікова, 15-б</t>
  </si>
  <si>
    <t>Придбання літератури (поповнення бібліотечного фонду)</t>
  </si>
  <si>
    <t>Капітальний ремонт фасада КЗ «Сєвєродонецька міська публічна бібліотека»</t>
  </si>
  <si>
    <t>Музеї і виставки</t>
  </si>
  <si>
    <t>Придбання ноутбуку</t>
  </si>
  <si>
    <t>Придбання двірної конструкції з алюмінію</t>
  </si>
  <si>
    <t>Придбання обладнання для сцени (генератор туману)</t>
  </si>
  <si>
    <t>Капітальний ремонт системи опалення з установкою лічильника теплової енергії в складі декорацій КЗ “Сєвєродонецький міський Палац культури”</t>
  </si>
  <si>
    <t>Придбання музичної апаратури</t>
  </si>
  <si>
    <t>Капітальний ремонт ганку центрального входу КПНЗ "Дитяча музична школа №1"</t>
  </si>
  <si>
    <t>Капітальний ремонт (утеплення зовнішніх стін) КПНЗ "Дитяча музична школа №1"</t>
  </si>
  <si>
    <t>Капітальний ремонт (утеплення споруди) КПНЗ "Борівська дитяча школа мистецтв"</t>
  </si>
  <si>
    <t>Капітальний ремонт фундамента КПНЗ "Борівська дитяча школа мистецтв"</t>
  </si>
  <si>
    <t>Капітальний ремонт козирька над входом КПНЗ "Борівська дитяча школа мистецтв"</t>
  </si>
  <si>
    <t>Капітальний ремонт вхідного тамбура КПНЗ "Борівська дитяча школа мистецтв"</t>
  </si>
  <si>
    <t>Капітальний ремонт (заміна віконних блоків) КПНЗ "Дитяча музична школа №2"</t>
  </si>
  <si>
    <t>Інші заклади та заходи:</t>
  </si>
  <si>
    <t>Капітальний ремонт внутрішньобудинкових електричних мереж житлового будинку за адресою вул. Маяковського, 5 м. Сєвєродонецьк</t>
  </si>
  <si>
    <t>Капітальний ремонт внутрішньобудинкових електричних мереж житлового будинку за адресою пр. Гвардійський, 8 м. Сєвєродонецьк</t>
  </si>
  <si>
    <t>Капітальний ремонт внутрішньобудинкових електричних мереж житлового будинку за адресою вул. Гагаріна, 14а м. Сєвєродонецьк</t>
  </si>
  <si>
    <t>Капітальний ремонт систем холодного водопостачання та каналізації житлового будинку за адресою  вул. Маяковського, 11 м. Сєвєродонецьк</t>
  </si>
  <si>
    <t>Капітальний ремонт систем холодного водопостачання та каналізації житлового будинку за адресою  вул. Маяковського, 11а м. Сєвєродонецьк</t>
  </si>
  <si>
    <t>Капітальний ремонт систем холодного водопостачання та каналізації житлового будинку за адресою  пр. Центральний, 51 м. Сєвєродонецьк</t>
  </si>
  <si>
    <t>Капітальний ремонт систем холодного водопостачання та каналізації житлового будинку за адресою  вул. Гагаріна, 1 м. Сєвєродонецьк</t>
  </si>
  <si>
    <t>Капітальний ремонт колектора каналізації житлового будинку за адресою пр. Гвардійський, 14 м. Сєвєродонецьк</t>
  </si>
  <si>
    <t>Капітальний ремонт колектора каналізації житлового будинку за адресою вул. Федоренка, 49А м. Сєвєродонецьк</t>
  </si>
  <si>
    <t>Капітальний ремонт колектора холодного водопостачання житлового будинку за адресою вул. Курчатова, 27 м. Сєвєродонецьк</t>
  </si>
  <si>
    <t>Капітальний ремонт внутрішньобудинкових електричних мереж житлового будинку за адресою пр. Гвардійський, 14 м. Сєвєродонецьк</t>
  </si>
  <si>
    <t>Капітальний ремонт внутрішньобудинкових електричних мереж житлового будинку за адресою пр. Гвардійський, 40 б м. Сєвєродонецьк</t>
  </si>
  <si>
    <t>Капітальний ремонт внутрішньобудинкових електричних мереж житлового будинку за адресою пр. Гвардійський, 47 м. Сєвєродонецьк</t>
  </si>
  <si>
    <t>Капітальний ремонт внутрішньобудинкових електричних мереж житлового будинку за адресою вул. Донецька, 35 м. Сєвєродонецьк</t>
  </si>
  <si>
    <t>Капітальний ремонт внутрішньобудинкових електричних мереж житлового будинку за адресою вул. Донецька, 37 м. Сєвєродонецьк</t>
  </si>
  <si>
    <t>Капітальний ремонт колектора холодного водопостачання житлового будинку за адресою вул. Донецька, 35 м. Сєвєродонецьк</t>
  </si>
  <si>
    <t>Капітальний ремонт колектора холодного водопостачання житлового будинку за адресою вул. Донецька, 35а м. Сєвєродонецьк</t>
  </si>
  <si>
    <t>Капітальний ремонт колектора холодного водопостачання житлового будинку за адресою вул. Донецька, 37 м. Сєвєродонецьк</t>
  </si>
  <si>
    <t>Капітальний ремонт колектора холодного водопостачання житлового будинку за адресою вул. Донецька, 39 м. Сєвєродонецьк</t>
  </si>
  <si>
    <t>Капітальний ремонт внутрішньобудинкових електричних мереж житлового будинку за адресою пр. Космонавтів, 11 м. Сєвєродонецьк</t>
  </si>
  <si>
    <t>Капітальний ремонт внутрішньобудинкових електричних мереж житлового будинку за адресою Ш. Будівельників, 5а м. Сєвєродонецьк</t>
  </si>
  <si>
    <t>Капітальний ремонт колектора холодного водопостачання житлового будинку за адресою ш. Будівельників, 7 м. Сєвєродонецьк</t>
  </si>
  <si>
    <t>Капітальний ремонт колектора холодного водопостачання житлового будинку за адресою ш. Будівельників, 9 м. Сєвєродонецьк</t>
  </si>
  <si>
    <t>Капітальний ремонт колектора холодного водопостачання житлового будинку за адресою ш. Будівельників, 13 м. Сєвєродонецьк</t>
  </si>
  <si>
    <t>Капітальний ремонт колектору водопостачання з улаштуванням водомірного вузла з приладом обліку гуртожитку за адресою вул. Гоголя, 3 м. Сєвєродонецьк</t>
  </si>
  <si>
    <t>Капітальний ремонт колектора холодного водопостачання житлового будинку за адресою пр. Гвардійський, 31 м. Сєвєродонецьк</t>
  </si>
  <si>
    <t>Капітальний ремонт колектора холодного водопостачання житлового будинку за адресою вул. Горького, 19 м. Сєвєродонецьк</t>
  </si>
  <si>
    <t>Капітальний ремонт колектора водовідведення житлового будинку за адресою вул. Донецька, 5а м. Сєвєродонецьк</t>
  </si>
  <si>
    <t>Капітальний ремонт колектора водовідведення житлового будинку за адресою вул. Донецька, 7 м. Сєвєродонецьк</t>
  </si>
  <si>
    <t>Капітальний ремонт колектора водовідведення житлового будинку за адресою вул. Федоренка, 16 м. Сєвєродонецьк</t>
  </si>
  <si>
    <t>Капітальний ремонт електричних мереж житлових будинків з встановленням приладів обліку електричної енергії місць загального користування КПЖ "Ритм" м. Сєвєродонецьк</t>
  </si>
  <si>
    <t>Капітальний ремонт балконів житлових будинків  КПЖ "Ритм" м. Сєвєродонецьк</t>
  </si>
  <si>
    <t>Капітальний ремонт оголовків житлових будинків  КПЖ "Ритм" м. Сєвєродонецьк</t>
  </si>
  <si>
    <t>Капітальний ремонт ліфта житлового будинку за адресою вул. Лисичанська, 5 б м. Сєвєродонецьк</t>
  </si>
  <si>
    <t>Капітальний ремонт балконів житлових будинків  КПЖ "Добробут" м. Сєвєродонецьк</t>
  </si>
  <si>
    <t>Капітальний ремонт внутрішньобудинкових електричних мереж житлового будинку за адресою вул. Федоренка, 25 м. Сєвєродонецьк</t>
  </si>
  <si>
    <t>Придбання газового обладнання для заміни в житлових будинках КПЖ "Добробут" м. Сєвєродонецьк</t>
  </si>
  <si>
    <t>Експертно-технічне обстеження ліфтів</t>
  </si>
  <si>
    <t>Капітальний ремонт колектора холодного водопостачання за адресою вул.Федоренка, 49А м.Сєвєродонецьк</t>
  </si>
  <si>
    <t>Капітальний ремонт покрівлі еркерів та балконних плит житлового будинку за адресою пр.Гвардійський, 42А м.Сєвєродонецьк</t>
  </si>
  <si>
    <t>Капітальний ремонт квартири (переселенський фонд) вул.Танкістів, 28а-41 м.Сєвєродонецьк</t>
  </si>
  <si>
    <t>Капітальний ремонт квартири (переселенський фонд) вул.Силікатна, 4-1 м.Сєвєродонецьк</t>
  </si>
  <si>
    <t>Проектні та вишукувальні роботи "Капітальний ремонт житлового будинку по вул. Гоголя, 29 м. Сєвєродонецьк"</t>
  </si>
  <si>
    <t>Капітальний ремонт системи опалення та гарячого водопостачання нежитлового приміщення за адресою вул.Донецька, 37 м.Сєвєродонецьк</t>
  </si>
  <si>
    <t>Капітальний ремонт мереж зовнішнього освітлення с. Синецький</t>
  </si>
  <si>
    <t>Капітальний ремонт мереж зовнішнього освітлення с. Воєводівка</t>
  </si>
  <si>
    <t>Капітальний ремонт мереж зовнішнього освітлення по вул. Федоренка (від вул. Донецька до вул. Лисичанська)</t>
  </si>
  <si>
    <t>Капітальний ремонт мереж зовнішнього освітлення по вул. Гоголя (від вул. Донецька до вул. Лисичанська)</t>
  </si>
  <si>
    <t>Капітальний ремонт мереж зовнішнього освітлення по пр. Центральний (від вул. Маяковського до вул. Новікова)</t>
  </si>
  <si>
    <t>Капітальний ремонт мереж зовнішнього освітлення по вул. Молодіжна</t>
  </si>
  <si>
    <t>Капітальний ремонт мереж зовнішнього освітлення по вул. Менделєєва</t>
  </si>
  <si>
    <t>Капітальний ремонт мереж зовнішнього освітлення по вул. Гоголя  м. Сєвєродонецьк</t>
  </si>
  <si>
    <t>Капітальний ремонт мереж зовнішнього освітлення по  вул. Сметаніна  м. Сєвєродонецьк</t>
  </si>
  <si>
    <t>Капітальний ремонт мереж зовнішнього освітлення по вул. Юності (від вул. Сметаніна до вул. Сілікатна)</t>
  </si>
  <si>
    <t>Капітальний ремонт зелених насаджень на прибудинкових територіях житлових будинків КП "Житлосервіс "Ритм"</t>
  </si>
  <si>
    <t>Придбання мусоровозів з боковим завантаженням ТПВ</t>
  </si>
  <si>
    <t>Придбання вагів автомобільних</t>
  </si>
  <si>
    <t>Придбання машин на базі самоскиду</t>
  </si>
  <si>
    <t>Придбання підметально-прибиральної машини</t>
  </si>
  <si>
    <t>Придбання контейнерних майданчиків</t>
  </si>
  <si>
    <t xml:space="preserve">Установлення контейнерних майданчиків </t>
  </si>
  <si>
    <t>Улаштування покриття контейнерних майданчиків для збору ТПВ</t>
  </si>
  <si>
    <t>Реконструкція міського кладовища</t>
  </si>
  <si>
    <t>Придбання дитячих майданчиків зі спортивним знаряддям</t>
  </si>
  <si>
    <t>Капітальний ремонт зелених насаджень на прибудинкових територіях житлових будинків КП "Житлосервіс"Злагода"</t>
  </si>
  <si>
    <t>Капітальний ремонт зелених насаджень на прибудинкових територіях житлових будинків КП "Житлосервіс"Промінь"</t>
  </si>
  <si>
    <t>Капітальний ремонт мереж зовнішнього освітлення по вул. Енергетиків</t>
  </si>
  <si>
    <r>
      <t>Реконструкція під</t>
    </r>
    <r>
      <rPr>
        <i/>
        <sz val="12"/>
        <rFont val="Calibri"/>
        <family val="2"/>
      </rPr>
      <t>'</t>
    </r>
    <r>
      <rPr>
        <i/>
        <sz val="12"/>
        <rFont val="Times New Roman"/>
        <family val="1"/>
      </rPr>
      <t>їздів з влаштуванням пандусів житлових будинків КПЖ "Евріка" м.Сєвєродонецьк</t>
    </r>
  </si>
  <si>
    <t>-реконструкція та реставрація інших об"єктів:</t>
  </si>
  <si>
    <t xml:space="preserve"> - капітальний ремонт житлового фонду,  в т.ч.:</t>
  </si>
  <si>
    <t>Капітальний ремонт житлового будинку №26 по вул.Сметаніна (утеплення будинку)</t>
  </si>
  <si>
    <t>Капітальний ремонт системи водопостачання, каналізації КДНЗ (ясла-садок) комбінованого типу № 11 "Світлячок"Сєвєродонецької міської ради</t>
  </si>
  <si>
    <t>Капітальний ремонт сантехвузлів, систем водовідведення, холодного водопостачання та опалення КДНЗ (ясла-садок)комбінованого типу № 12 "Малюк" Сєвєродонецької міської ради</t>
  </si>
  <si>
    <t>Капітальний ремонт КДНЗ (ясла-садок) комбінованого типу № 12 "Малюк" Сєвєродонецької міської ради (підвищення енергоефективності шляхом термомодернізації)</t>
  </si>
  <si>
    <t>Капітальний ремонт системи опалення корпусу молодших класів Сєвєродонецького навчально-виховного комплексу "Спеціалізована школа-колегіум Національного університету "Києво-Могилянська академія" Сєвєродонецької міської ради Луганської області</t>
  </si>
  <si>
    <t>Капітальний ремонт внутріквартальних доріг в 78 мікрорайоні</t>
  </si>
  <si>
    <t>Капітальний ремонт внутріквартальних доріг в кварталі № 65</t>
  </si>
  <si>
    <t>Капітальний ремонт внутріквартальних доріг в кварталі № 44</t>
  </si>
  <si>
    <t>Капітальний ремонт внутріквартальної дороги в кварталі № 69</t>
  </si>
  <si>
    <t>Капітальний ремонт тротуара по вул.Науки</t>
  </si>
  <si>
    <t xml:space="preserve">Придбання комп'ютерів </t>
  </si>
  <si>
    <t>Придбання кондиціонерів</t>
  </si>
  <si>
    <t>Капітальний ремонт внутріквартальних доріг в кварталі №8-А</t>
  </si>
  <si>
    <t>Капітальний ремонт дороги сел.Метьолкіно-сел.Вороново</t>
  </si>
  <si>
    <t>Капітальний ремонт мереж вуличного освітлення в селищах міського типу Сиротине, Метьолкіне,  Воронове</t>
  </si>
  <si>
    <t>Придбання спортивного інвентарю та обладнання</t>
  </si>
  <si>
    <t>Придбання вітального монітору</t>
  </si>
  <si>
    <t>Придбання пульсоксиметрів</t>
  </si>
  <si>
    <t>Виконання Автономною Республікою Крим чи територіальною громадою міста гарантійних зобов"язань за позичальників, що отримали кредити:</t>
  </si>
  <si>
    <t xml:space="preserve">оплата природного газу для меморіалу </t>
  </si>
  <si>
    <t xml:space="preserve"> - оплата теплопостачання (за рахунок залишку коштів освітньої субвенції на початок року)</t>
  </si>
  <si>
    <t xml:space="preserve"> - оплата теплопостачання (за рахунок місцевого бюджету)</t>
  </si>
  <si>
    <t>Капітальний ремонт колектора водовідведення житлового будинку за адресою вул. Менделєєва, 48а м. Сєвєродонецьк</t>
  </si>
  <si>
    <t>Капітальний ремонт мереж зовнішнього освітлення по вул. 8 Березня</t>
  </si>
  <si>
    <t>Реконструкція системи теплозабезпечення, гарячого водопостачання з установкою незалежної системи ІТП за адресою: м.Сєвєродонецьк,Гвардійський пр.,45</t>
  </si>
  <si>
    <t>Реконструкція системи теплозабезпечення, горячого водопостачання з установкою незалежної системи ІТП за адресою: м.Сєвєродонецьк,Гвардійський пр.,45а</t>
  </si>
  <si>
    <t>Реконструкція системи теплозабезпечення, гарячого водопостачання з установкою незалежної системи ІТП за адресою: м.Сєвєродонецьк,Гвардійський пр.,45б</t>
  </si>
  <si>
    <t>Реконструкція системи теплозабезпечення, гарячого водопостачання з установкою незалежної системи ІТП за адресою: м.Сєвєродонецьк,Гвардійський пр.,51</t>
  </si>
  <si>
    <t>Реконструкція системи теплозабезпечення, гарячого водопостачання з установкою незалежної системи ІТП за адресою: м.Сєвєродонецьк,Гвардійський пр.,53</t>
  </si>
  <si>
    <t>Реконструкція системи теплозабезпечення, гарячого водопостачання з установкою незалежної системи ІТП за адресою: м.Сєвєродонецьк, пр. Космонавтів, 10</t>
  </si>
  <si>
    <t>Виготовлення проектно-кошторисної документації (робочий проект) на реконструкцію державної будівлі по бул.Дружби Народів, 32а</t>
  </si>
  <si>
    <r>
      <t xml:space="preserve">Придбання генератору </t>
    </r>
    <r>
      <rPr>
        <b/>
        <i/>
        <sz val="12"/>
        <rFont val="Times New Roman"/>
        <family val="1"/>
      </rPr>
      <t>(за рахунок залишку освітньої субвенції на 01.01.2016 року)</t>
    </r>
  </si>
  <si>
    <t>Додаток №4  до рішення міської ради</t>
  </si>
  <si>
    <t xml:space="preserve">Капітальний ремонт систем опалення, водопостачання та водовідведення будівлі дитячого соматичного відділення КУ СМБЛ УОЗ Сєвєродонецької міської ради за адресою: м. Сєвєродонецьк, вул. Єгорова, 2-б  </t>
  </si>
  <si>
    <t xml:space="preserve">Капітальний ремонт покрівлі будівлі господарчого корпусу № 1 (комора-котельня) КУ "СМБЛ" УОЗ Сєвєродонецької міської ради за адресою: м. Сєвєродонецьк, вул. Єгорова, 2-б </t>
  </si>
  <si>
    <t>Капітальний ремонт покрівлі будівлі для зберігання кисневих балонів КУ "СМБЛ" УОЗ Сєвєродонецької міської ради за адресою: м. Сєвєродонецьк, вул. Єгорова, 2-б</t>
  </si>
  <si>
    <r>
      <t xml:space="preserve">Придбання системних блоків </t>
    </r>
    <r>
      <rPr>
        <b/>
        <i/>
        <sz val="12"/>
        <rFont val="Times New Roman"/>
        <family val="1"/>
      </rPr>
      <t>(за рахунок залишку медичної субвенції на 01.01.2016 року)</t>
    </r>
  </si>
  <si>
    <r>
      <t xml:space="preserve">Придбання принтерів </t>
    </r>
    <r>
      <rPr>
        <b/>
        <i/>
        <sz val="12"/>
        <rFont val="Times New Roman"/>
        <family val="1"/>
      </rPr>
      <t>(за рахунок залишку медичної субвенції на 01.01.2016 року)</t>
    </r>
  </si>
  <si>
    <t xml:space="preserve"> - заробітна плата ( за рахунок медичної субвенції)</t>
  </si>
  <si>
    <t xml:space="preserve"> - нарахування на оплату праці (за рахунок медичної субвенції)</t>
  </si>
  <si>
    <t xml:space="preserve"> - заробітна плата ( за рахунок освітньої субвенції)</t>
  </si>
  <si>
    <t xml:space="preserve"> - нарахування на оплату праці (за рахунок освітньої субвенції)</t>
  </si>
  <si>
    <t xml:space="preserve"> Проведення навчально-тренувальних зборів і змагань: </t>
  </si>
  <si>
    <t>Капітальний ремонт будівлі терапевтичного корпусу (приміщень інтенсивної терапії в кардіологічному відділенні) КУ СМБЛ УОЗ Сєвєродонецької міської ради за адресою:м.Сєвєродонецьк,вул.Єгорова, 2 б</t>
  </si>
  <si>
    <r>
      <rPr>
        <i/>
        <sz val="12"/>
        <rFont val="Times New Roman Cyr"/>
        <family val="0"/>
      </rPr>
      <t xml:space="preserve">Реконструкція зливової каналізації по вул. Сметаніна в м.Сєвєродонецьку </t>
    </r>
    <r>
      <rPr>
        <b/>
        <i/>
        <sz val="12"/>
        <rFont val="Times New Roman Cyr"/>
        <family val="0"/>
      </rPr>
      <t>(співфінансування)</t>
    </r>
  </si>
  <si>
    <t>Придбання проектору</t>
  </si>
  <si>
    <t>Придбання оргтехніки</t>
  </si>
  <si>
    <t>Придбання однокамерних холодильників</t>
  </si>
  <si>
    <t>Придбання холодильників</t>
  </si>
  <si>
    <r>
      <t xml:space="preserve">Придбання холодильника </t>
    </r>
    <r>
      <rPr>
        <b/>
        <i/>
        <sz val="12"/>
        <rFont val="Times New Roman"/>
        <family val="1"/>
      </rPr>
      <t>(за рахунок залишку медичної субвенції на 01.01.2016 року)</t>
    </r>
  </si>
  <si>
    <t xml:space="preserve">Придбання підручників для учнів 4, 7 класів </t>
  </si>
  <si>
    <r>
      <t xml:space="preserve">Капітальний ремонт покрівлі школи №12, розташованої за адресою: м.Сєвєродонецьк, пр.Гвардійський, 6 </t>
    </r>
    <r>
      <rPr>
        <b/>
        <i/>
        <sz val="12"/>
        <rFont val="Times New Roman"/>
        <family val="1"/>
      </rPr>
      <t>(за рахунок залишку освітньої субвенції на 01.01.2016 року)</t>
    </r>
  </si>
  <si>
    <r>
      <t xml:space="preserve">Капітальний ремонт покрівлі СЗОШ №16, розташованої за адресою: м.Сєвєродонецьк, вул.Гагаріна,97 </t>
    </r>
    <r>
      <rPr>
        <b/>
        <i/>
        <sz val="12"/>
        <rFont val="Times New Roman"/>
        <family val="1"/>
      </rPr>
      <t>(за рахунок залишку освітньої субвенції на 01.01.2016 року)</t>
    </r>
  </si>
  <si>
    <r>
      <t xml:space="preserve">Капітальний ремонт покрівлі школи №8, розташованої за адресою: м.Сєвєродонецьк, вул.Вілєсова, 10 </t>
    </r>
    <r>
      <rPr>
        <b/>
        <i/>
        <sz val="12"/>
        <rFont val="Times New Roman"/>
        <family val="1"/>
      </rPr>
      <t>(за рахунок залишку освітньої субвенції на 01.01.2016 року)</t>
    </r>
  </si>
  <si>
    <t>Капітальний ремонт сантехвузлів, систем холодного, гарячого водопостачання та опалення комунального дошкільного навчального закладу (ясла-садок) комбінованого типу №19 "Ластівка", розташованого за адресою:м.Сєвєродонецьк, пр.Гвардійський, 14-б</t>
  </si>
  <si>
    <t>Капітальний ремонт системи опалення, холодного та гарячого водопостачання хозблоку та харчоблоку комунального дошкільного навчального закладу №24 "Сніжинка", розташованого за адресою:м.Сєвєродонецьк, вул.Енергетиків, 15</t>
  </si>
  <si>
    <r>
      <t xml:space="preserve">Придбання 5-ти туалетних кабін БІОСЕТ </t>
    </r>
    <r>
      <rPr>
        <b/>
        <i/>
        <sz val="14"/>
        <rFont val="Times New Roman"/>
        <family val="1"/>
      </rPr>
      <t>(Інша субвенція)</t>
    </r>
  </si>
  <si>
    <t xml:space="preserve"> - стипендії (за рахунок коштів освітньої субвенції)</t>
  </si>
  <si>
    <t xml:space="preserve"> погашення боргу перед житлосервіс "Світанок"</t>
  </si>
  <si>
    <t xml:space="preserve"> погашення боргу перед КП КШП</t>
  </si>
  <si>
    <t xml:space="preserve"> - медикаменти та перев"язувальні матеріали за рахунок субвенції за рахунок залишку медичної субвенції з державного бюджету</t>
  </si>
  <si>
    <t xml:space="preserve"> фінансова підтримка волейбольного клубу "Сєвєродончанка" за рахунок субвенції з обласного бюджету , них:</t>
  </si>
  <si>
    <t>Придбання стелажів</t>
  </si>
  <si>
    <t>Придбання комплекту меблів для залу засідань депутатів</t>
  </si>
  <si>
    <r>
      <t>Поточний ремонт та технічне обслуговування світлофорних об</t>
    </r>
    <r>
      <rPr>
        <sz val="12"/>
        <rFont val="Times New Roman"/>
        <family val="1"/>
      </rPr>
      <t>'</t>
    </r>
    <r>
      <rPr>
        <i/>
        <sz val="12"/>
        <rFont val="Times New Roman Cyr"/>
        <family val="0"/>
      </rPr>
      <t>єктів</t>
    </r>
  </si>
  <si>
    <r>
      <t>Придбання комп</t>
    </r>
    <r>
      <rPr>
        <sz val="12"/>
        <rFont val="Times New Roman"/>
        <family val="1"/>
      </rPr>
      <t>'</t>
    </r>
    <r>
      <rPr>
        <i/>
        <sz val="12"/>
        <rFont val="Times New Roman"/>
        <family val="1"/>
      </rPr>
      <t>ютерів та ліцензійного програмного забезпечення</t>
    </r>
    <r>
      <rPr>
        <b/>
        <i/>
        <sz val="12"/>
        <rFont val="Times New Roman"/>
        <family val="1"/>
      </rPr>
      <t>(за рахунок залишку освітньої субвенції на 01.01.2016 року)</t>
    </r>
  </si>
  <si>
    <r>
      <t xml:space="preserve">Капітальний ремонт приміщень спеціальних класів середньої загальноосвітньої школи I-III ступенів №11, розташованої за адресою:м.Сєвєродонецьк, пр.Гвардійський, 25 </t>
    </r>
    <r>
      <rPr>
        <b/>
        <i/>
        <sz val="12"/>
        <rFont val="Times New Roman"/>
        <family val="1"/>
      </rPr>
      <t>(за рахунок залишку освітньої субвенції на 01.01.2016 року)</t>
    </r>
  </si>
  <si>
    <r>
      <t xml:space="preserve">Придбання комп'ютеру для СЗШ №11 </t>
    </r>
    <r>
      <rPr>
        <b/>
        <i/>
        <sz val="12"/>
        <rFont val="Times New Roman"/>
        <family val="1"/>
      </rPr>
      <t>(за рахунок залишку освітньої субвенції на 01.01.2016 року)</t>
    </r>
  </si>
  <si>
    <r>
      <t xml:space="preserve">Придбання багатофункціонального пристрою БФП для СЗШ №11 </t>
    </r>
    <r>
      <rPr>
        <b/>
        <i/>
        <sz val="12"/>
        <rFont val="Times New Roman"/>
        <family val="1"/>
      </rPr>
      <t>(за рахунок залишку освітньої субвенції на 01.01.2016 року)</t>
    </r>
  </si>
  <si>
    <t>Капітальний ремонт пасажирського ліфта ПП-401А (рег.№11942, зав №821-МЛЗ) в будівлі КУ СЦПМСД УОЗ Сєвєродонецької міської ради за адресою:м.Сєвєродонецьк, вул.Курчатова, 36</t>
  </si>
  <si>
    <t>Капітальний ремонт пасажирського ліфта (рег.№11618, на 4 зупинки) в будівлі стоматологічної поліклініки КУ СМБЛ УОЗ Сєвєродонецької міської ради за адресою:м.Сєвєродонецьк, вул.Єгорова,7</t>
  </si>
  <si>
    <t>Капітальний ремонт пасажирського ліфта (рег.№12640) хірургічного корпусу КУ СМБЛ УОЗ Сєвєродонецької міської ради за адресою:м.Сєвєродонецьк, вул.Єгорова,2-Б</t>
  </si>
  <si>
    <t>Капітальний ремонт лікарняного ліфта ПБ-053(рег.№12641, зав.№30215) хірургічного корпусу КУ СМБЛ УОЗ Сєвєродонецької міської ради за адресою:м.Сєвєродонецьк, вул.Єгорова,2-Б</t>
  </si>
  <si>
    <t>Капітальний ремонт лікарняного ліфта ПБ-053(рег.№12642, зав.№30108) хірургічного корпусу КУ СМБЛ УОЗ Сєвєродонецької міської ради за адресою:м.Сєвєродонецьк, вулЄгорова,2-Б</t>
  </si>
  <si>
    <t>Капітальний ремонт пасажирського ліфта(рег.№12643) хірургічного корпусу КУ СМБЛ УОЗ Сєвєродонецької міської ради за адресою:м.Сєвєродонецьк, вул.Єгорова,2-Б</t>
  </si>
  <si>
    <r>
      <t xml:space="preserve">Придбання системи очищення води для гемодіалізу </t>
    </r>
    <r>
      <rPr>
        <b/>
        <i/>
        <sz val="12"/>
        <rFont val="Times New Roman"/>
        <family val="1"/>
      </rPr>
      <t>(субв.за рах.залишку коштів медичної субв.з держ.бюджету місц.бюдж., що утворил.на поч.бюдж.періоду)</t>
    </r>
  </si>
  <si>
    <t>Капітальний ремонт свердловини оз.Паркове</t>
  </si>
  <si>
    <t>Капітальний ремонт квартири (переселенський фонд) вул.Курчатова, 9 кв.166 м.Сєвєродонецьк</t>
  </si>
  <si>
    <t>Співфінансування проекту ЄС і ПРООН "Місцевий розвиток, орієнтований на громаду"</t>
  </si>
  <si>
    <r>
      <t xml:space="preserve">Капітальний ремонт покрівлі житлового будинку за адресою м.Сєвєродонецьк, вул.Науки, 11 </t>
    </r>
    <r>
      <rPr>
        <b/>
        <i/>
        <sz val="12"/>
        <rFont val="Times New Roman Cyr"/>
        <family val="0"/>
      </rPr>
      <t>(Співфінансування проекту ЄС і ПРООН "Місцевий розвиток, орієнтований на громаду")</t>
    </r>
  </si>
  <si>
    <t>Фінансова підтримка КП "ЄАДСС" м.Сєвєродонецьк</t>
  </si>
  <si>
    <t>ЗМІНИ БЮДЖЕТНИХ АСИГНУВАНЬ  МІСЬКОГО БЮДЖЕТУ НА 2018 РІК</t>
  </si>
  <si>
    <t>Код програмної класифiкацii</t>
  </si>
  <si>
    <t>Реалізація проектів в рамках Надзвичайної кредитної програми для відновлення України</t>
  </si>
  <si>
    <t>І.М.Бутков</t>
  </si>
  <si>
    <r>
      <t xml:space="preserve">Реконструкція адміністративної будівлі, вул. Леніна, 32 </t>
    </r>
    <r>
      <rPr>
        <b/>
        <sz val="10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</si>
  <si>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 xml:space="preserve">Реконструкція адміністративної будівлі по вул. Леніна, 32а, м.Сєвєродонецьк </t>
    </r>
    <r>
      <rPr>
        <b/>
        <sz val="10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</si>
  <si>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>Реконструкція системи внутрішнього освітлення СЗШ I-III ступенів №20 м.Сєвєродонецька Луганської обл.(Енергосанація ЗОШ № 20)</t>
    </r>
    <r>
      <rPr>
        <b/>
        <sz val="10"/>
        <rFont val="Times New Roman Cyr"/>
        <family val="0"/>
      </rPr>
      <t xml:space="preserve"> 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</si>
  <si>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>Капітальний ремонт ДНЗ №25(енергосанація)</t>
    </r>
    <r>
      <rPr>
        <b/>
        <sz val="10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</si>
  <si>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>Будівництво пєлєтної котельні НВК “Спеціалізована школа колегіум”</t>
    </r>
    <r>
      <rPr>
        <b/>
        <sz val="10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</si>
  <si>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>Будівництво пєлєтної котельні ЗОШ № 18, м.Сєвєродонецьк, вул.Курчатова 27б</t>
    </r>
    <r>
      <rPr>
        <b/>
        <sz val="10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</si>
  <si>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>Будівництво пєлєтної котельні ДЮСШ№ 1 м.Сєвєродонецьк, вул.Федоренко, 33</t>
    </r>
    <r>
      <rPr>
        <b/>
        <sz val="10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</si>
  <si>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 xml:space="preserve">Будівництво пєлєтної котельні для шкірно-венерологічного відділення КДПВ № 1 комунальної установи Сєвєродонецької міської багатопрофільної лікарні, м.Сєвєродонецьк, вул.Єгорова, 2б </t>
    </r>
    <r>
      <rPr>
        <b/>
        <sz val="10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</si>
  <si>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 xml:space="preserve">Будівництво пєлєтних котелень для комунальної установи Сєвєродонецької міської багатопрофільної лікарні </t>
    </r>
    <r>
      <rPr>
        <b/>
        <sz val="10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</si>
  <si>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>Будівництво пелетної котельні для комунального закладу “Сєвєродонецький міський палац культури</t>
    </r>
    <r>
      <rPr>
        <b/>
        <sz val="10"/>
        <rFont val="Times New Roman Cyr"/>
        <family val="0"/>
      </rPr>
      <t>”(субвенція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</si>
  <si>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 xml:space="preserve">Реконструкція адміністративної будівлі, вул. Леніна, 32 </t>
    </r>
    <r>
      <rPr>
        <b/>
        <sz val="10"/>
        <rFont val="Times New Roman Cyr"/>
        <family val="0"/>
      </rPr>
      <t xml:space="preserve"> 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</si>
  <si>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r>
      <t xml:space="preserve">Реконструкція адміністративної будівлі по вул. Леніна, 32а, м.Сєвєродонецьк </t>
    </r>
    <r>
      <rPr>
        <b/>
        <sz val="10"/>
        <rFont val="Times New Roman Cyr"/>
        <family val="0"/>
      </rPr>
      <t xml:space="preserve"> 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</si>
  <si>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r>
      <t xml:space="preserve">Реконструкція системи внутрішнього освітлення СЗШ I-III ступенів №20 м.Сєвєродонецька Луганської обл.(Енергосанація ЗОШ № 20)  </t>
    </r>
    <r>
      <rPr>
        <b/>
        <sz val="10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</si>
  <si>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r>
      <t>Будівництво пєлєтної котельні НВК “Спеціалізована школа колегіум”</t>
    </r>
    <r>
      <rPr>
        <b/>
        <sz val="10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</si>
  <si>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r>
      <t xml:space="preserve">Будівництво пєлєтної котельні ЗОШ № 18, м.Сєвєродонецьк, вул.Курчатова 27б </t>
    </r>
    <r>
      <rPr>
        <b/>
        <sz val="10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</si>
  <si>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r>
      <t>Будівництво пєлєтної котельні ДЮСШ№ 1 м.Сєвєродонецьк, вул.Федоренко, 33</t>
    </r>
    <r>
      <rPr>
        <b/>
        <sz val="10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</si>
  <si>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r>
      <t xml:space="preserve">Будівництво пєлєтної котельні для шкірно-венерологічного відділення КДПВ № 1 комунальної установи Сєвєродонецької міської багатопрофільної лікарні, м.Сєвєродонецьк, вул.Єгорова, 2б </t>
    </r>
    <r>
      <rPr>
        <b/>
        <sz val="10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</si>
  <si>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r>
      <t xml:space="preserve">Будівництво пєлєтних котелень для комунальної установи Сєвєродонецької міської багатопрофільної лікарні </t>
    </r>
    <r>
      <rPr>
        <b/>
        <sz val="10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</si>
  <si>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r>
      <t>Будівництво пелетної котельні для комунального закладу “Сєвєродонецький міський палац культури”</t>
    </r>
    <r>
      <rPr>
        <b/>
        <sz val="10"/>
        <rFont val="Times New Roman Cyr"/>
        <family val="0"/>
      </rPr>
      <t xml:space="preserve"> 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</si>
  <si>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r>
      <t>Капітальний ремонт ДНЗ №25(енергосанація)</t>
    </r>
    <r>
      <rPr>
        <b/>
        <sz val="10"/>
        <rFont val="Times New Roman Cyr"/>
        <family val="0"/>
      </rPr>
      <t xml:space="preserve"> 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</si>
  <si>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t>від      30.01.2018р.  № 2123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</si>
</sst>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;[Red]0.00"/>
    <numFmt numFmtId="189" formatCode="#,##0.00\ &quot;грн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</numFmts>
  <fonts count="80">
    <font>
      <sz val="10"/>
      <name val="Times New Roman Cyr"/>
      <family val="0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1"/>
      <name val="Times New Roman Cyr"/>
      <family val="0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i/>
      <sz val="12"/>
      <color indexed="10"/>
      <name val="Times New Roman Cyr"/>
      <family val="0"/>
    </font>
    <font>
      <i/>
      <sz val="11"/>
      <color indexed="10"/>
      <name val="Times New Roman Cyr"/>
      <family val="0"/>
    </font>
    <font>
      <u val="single"/>
      <sz val="9"/>
      <color indexed="12"/>
      <name val="Times New Roman Cyr"/>
      <family val="0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8"/>
      <name val="Calibri"/>
      <family val="2"/>
    </font>
    <font>
      <i/>
      <sz val="12"/>
      <name val="Calibri"/>
      <family val="2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1"/>
      <name val="Times New Roman Cyr"/>
      <family val="0"/>
    </font>
    <font>
      <b/>
      <i/>
      <sz val="12"/>
      <name val="Times New Roman Cyr"/>
      <family val="0"/>
    </font>
    <font>
      <sz val="14"/>
      <color indexed="8"/>
      <name val="Calibri"/>
      <family val="2"/>
    </font>
    <font>
      <sz val="11"/>
      <name val="Arial Cyr"/>
      <family val="2"/>
    </font>
    <font>
      <i/>
      <sz val="10"/>
      <name val="Arial Cyr"/>
      <family val="2"/>
    </font>
    <font>
      <b/>
      <i/>
      <sz val="14"/>
      <name val="Times New Roman"/>
      <family val="1"/>
    </font>
    <font>
      <b/>
      <sz val="10"/>
      <name val="Times New Roman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10"/>
      <name val="Times New Roman Cyr"/>
      <family val="1"/>
    </font>
    <font>
      <b/>
      <i/>
      <u val="single"/>
      <sz val="12"/>
      <color indexed="40"/>
      <name val="Times New Roman Cyr"/>
      <family val="0"/>
    </font>
    <font>
      <i/>
      <sz val="14"/>
      <color indexed="8"/>
      <name val="Times New Roman"/>
      <family val="1"/>
    </font>
    <font>
      <i/>
      <sz val="11"/>
      <color indexed="9"/>
      <name val="Times New Roman Cyr"/>
      <family val="0"/>
    </font>
    <font>
      <i/>
      <sz val="12"/>
      <color indexed="9"/>
      <name val="Times New Roman Cyr"/>
      <family val="0"/>
    </font>
    <font>
      <sz val="12"/>
      <color indexed="9"/>
      <name val="Times New Roman Cyr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rgb="FFFF0000"/>
      <name val="Times New Roman Cyr"/>
      <family val="1"/>
    </font>
    <font>
      <b/>
      <i/>
      <u val="single"/>
      <sz val="12"/>
      <color rgb="FF00B0F0"/>
      <name val="Times New Roman Cyr"/>
      <family val="0"/>
    </font>
    <font>
      <i/>
      <sz val="12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0"/>
      <name val="Times New Roman Cyr"/>
      <family val="0"/>
    </font>
    <font>
      <i/>
      <sz val="12"/>
      <color theme="0"/>
      <name val="Times New Roman Cyr"/>
      <family val="0"/>
    </font>
    <font>
      <sz val="12"/>
      <color theme="0"/>
      <name val="Times New Roman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1" fontId="5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wrapText="1"/>
    </xf>
    <xf numFmtId="1" fontId="1" fillId="0" borderId="0" xfId="0" applyNumberFormat="1" applyFont="1" applyFill="1" applyAlignment="1">
      <alignment/>
    </xf>
    <xf numFmtId="1" fontId="4" fillId="0" borderId="11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2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1" fontId="13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1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1" xfId="0" applyFont="1" applyFill="1" applyBorder="1" applyAlignment="1">
      <alignment/>
    </xf>
    <xf numFmtId="0" fontId="4" fillId="33" borderId="11" xfId="0" applyFont="1" applyFill="1" applyBorder="1" applyAlignment="1">
      <alignment wrapText="1"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wrapText="1"/>
    </xf>
    <xf numFmtId="0" fontId="4" fillId="33" borderId="11" xfId="0" applyFont="1" applyFill="1" applyBorder="1" applyAlignment="1">
      <alignment/>
    </xf>
    <xf numFmtId="0" fontId="1" fillId="33" borderId="12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1" fontId="3" fillId="33" borderId="13" xfId="0" applyNumberFormat="1" applyFont="1" applyFill="1" applyBorder="1" applyAlignment="1">
      <alignment wrapText="1"/>
    </xf>
    <xf numFmtId="1" fontId="3" fillId="33" borderId="14" xfId="0" applyNumberFormat="1" applyFont="1" applyFill="1" applyBorder="1" applyAlignment="1">
      <alignment/>
    </xf>
    <xf numFmtId="1" fontId="1" fillId="33" borderId="14" xfId="0" applyNumberFormat="1" applyFont="1" applyFill="1" applyBorder="1" applyAlignment="1">
      <alignment/>
    </xf>
    <xf numFmtId="1" fontId="1" fillId="33" borderId="15" xfId="0" applyNumberFormat="1" applyFont="1" applyFill="1" applyBorder="1" applyAlignment="1">
      <alignment/>
    </xf>
    <xf numFmtId="1" fontId="1" fillId="33" borderId="16" xfId="0" applyNumberFormat="1" applyFont="1" applyFill="1" applyBorder="1" applyAlignment="1">
      <alignment/>
    </xf>
    <xf numFmtId="1" fontId="1" fillId="33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1" fillId="0" borderId="0" xfId="0" applyNumberFormat="1" applyFont="1" applyFill="1" applyAlignment="1">
      <alignment wrapText="1"/>
    </xf>
    <xf numFmtId="0" fontId="6" fillId="0" borderId="0" xfId="0" applyFont="1" applyFill="1" applyAlignment="1">
      <alignment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" fontId="25" fillId="0" borderId="0" xfId="0" applyNumberFormat="1" applyFont="1" applyFill="1" applyAlignment="1">
      <alignment/>
    </xf>
    <xf numFmtId="0" fontId="1" fillId="33" borderId="0" xfId="0" applyFont="1" applyFill="1" applyAlignment="1">
      <alignment wrapText="1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1" fontId="3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2" fontId="1" fillId="33" borderId="0" xfId="0" applyNumberFormat="1" applyFont="1" applyFill="1" applyAlignment="1">
      <alignment/>
    </xf>
    <xf numFmtId="1" fontId="26" fillId="0" borderId="0" xfId="0" applyNumberFormat="1" applyFont="1" applyFill="1" applyAlignment="1">
      <alignment/>
    </xf>
    <xf numFmtId="0" fontId="72" fillId="0" borderId="0" xfId="0" applyFont="1" applyFill="1" applyAlignment="1">
      <alignment wrapText="1"/>
    </xf>
    <xf numFmtId="1" fontId="73" fillId="0" borderId="0" xfId="0" applyNumberFormat="1" applyFont="1" applyFill="1" applyAlignment="1">
      <alignment wrapText="1"/>
    </xf>
    <xf numFmtId="2" fontId="1" fillId="33" borderId="0" xfId="0" applyNumberFormat="1" applyFont="1" applyFill="1" applyAlignment="1">
      <alignment/>
    </xf>
    <xf numFmtId="49" fontId="1" fillId="0" borderId="11" xfId="0" applyNumberFormat="1" applyFont="1" applyFill="1" applyBorder="1" applyAlignment="1">
      <alignment wrapText="1"/>
    </xf>
    <xf numFmtId="1" fontId="3" fillId="0" borderId="10" xfId="0" applyNumberFormat="1" applyFont="1" applyFill="1" applyBorder="1" applyAlignment="1">
      <alignment wrapText="1"/>
    </xf>
    <xf numFmtId="1" fontId="3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vertical="center"/>
    </xf>
    <xf numFmtId="1" fontId="1" fillId="0" borderId="11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wrapText="1"/>
    </xf>
    <xf numFmtId="1" fontId="3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wrapText="1"/>
    </xf>
    <xf numFmtId="1" fontId="26" fillId="0" borderId="10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justify" vertical="center" wrapText="1"/>
    </xf>
    <xf numFmtId="1" fontId="1" fillId="0" borderId="10" xfId="0" applyNumberFormat="1" applyFont="1" applyFill="1" applyBorder="1" applyAlignment="1">
      <alignment wrapText="1"/>
    </xf>
    <xf numFmtId="1" fontId="1" fillId="0" borderId="10" xfId="0" applyNumberFormat="1" applyFont="1" applyFill="1" applyBorder="1" applyAlignment="1">
      <alignment/>
    </xf>
    <xf numFmtId="0" fontId="74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vertical="center" wrapText="1"/>
    </xf>
    <xf numFmtId="1" fontId="4" fillId="0" borderId="11" xfId="0" applyNumberFormat="1" applyFont="1" applyFill="1" applyBorder="1" applyAlignment="1">
      <alignment vertical="center" wrapText="1"/>
    </xf>
    <xf numFmtId="1" fontId="7" fillId="0" borderId="11" xfId="0" applyNumberFormat="1" applyFont="1" applyFill="1" applyBorder="1" applyAlignment="1">
      <alignment vertical="center"/>
    </xf>
    <xf numFmtId="1" fontId="8" fillId="0" borderId="11" xfId="101" applyNumberFormat="1" applyFont="1" applyFill="1" applyBorder="1" applyAlignment="1">
      <alignment vertical="center"/>
      <protection/>
    </xf>
    <xf numFmtId="1" fontId="4" fillId="0" borderId="11" xfId="0" applyNumberFormat="1" applyFont="1" applyFill="1" applyBorder="1" applyAlignment="1">
      <alignment horizontal="center" vertical="center" wrapText="1"/>
    </xf>
    <xf numFmtId="1" fontId="29" fillId="0" borderId="11" xfId="0" applyNumberFormat="1" applyFont="1" applyFill="1" applyBorder="1" applyAlignment="1">
      <alignment horizontal="center" vertical="center"/>
    </xf>
    <xf numFmtId="1" fontId="8" fillId="0" borderId="11" xfId="53" applyNumberFormat="1" applyFont="1" applyFill="1" applyBorder="1" applyAlignment="1">
      <alignment vertical="center"/>
      <protection/>
    </xf>
    <xf numFmtId="0" fontId="8" fillId="0" borderId="11" xfId="105" applyFont="1" applyFill="1" applyBorder="1" applyAlignment="1">
      <alignment horizontal="left" vertical="center" wrapText="1"/>
      <protection/>
    </xf>
    <xf numFmtId="1" fontId="1" fillId="0" borderId="11" xfId="0" applyNumberFormat="1" applyFont="1" applyFill="1" applyBorder="1" applyAlignment="1">
      <alignment vertical="center" wrapText="1"/>
    </xf>
    <xf numFmtId="1" fontId="15" fillId="0" borderId="11" xfId="53" applyNumberFormat="1" applyFont="1" applyFill="1" applyBorder="1" applyAlignment="1">
      <alignment vertical="center"/>
      <protection/>
    </xf>
    <xf numFmtId="1" fontId="1" fillId="0" borderId="11" xfId="0" applyNumberFormat="1" applyFont="1" applyFill="1" applyBorder="1" applyAlignment="1">
      <alignment horizontal="center" vertical="center" wrapText="1"/>
    </xf>
    <xf numFmtId="0" fontId="8" fillId="0" borderId="11" xfId="54" applyFont="1" applyFill="1" applyBorder="1" applyAlignment="1">
      <alignment horizontal="left" vertical="center" wrapText="1"/>
      <protection/>
    </xf>
    <xf numFmtId="1" fontId="15" fillId="0" borderId="11" xfId="55" applyNumberFormat="1" applyFont="1" applyFill="1" applyBorder="1" applyAlignment="1">
      <alignment vertical="center"/>
      <protection/>
    </xf>
    <xf numFmtId="0" fontId="8" fillId="0" borderId="11" xfId="56" applyFont="1" applyFill="1" applyBorder="1" applyAlignment="1">
      <alignment wrapText="1"/>
      <protection/>
    </xf>
    <xf numFmtId="1" fontId="15" fillId="0" borderId="11" xfId="0" applyNumberFormat="1" applyFont="1" applyFill="1" applyBorder="1" applyAlignment="1">
      <alignment vertical="center"/>
    </xf>
    <xf numFmtId="1" fontId="15" fillId="0" borderId="11" xfId="0" applyNumberFormat="1" applyFont="1" applyFill="1" applyBorder="1" applyAlignment="1">
      <alignment horizontal="center" vertical="center"/>
    </xf>
    <xf numFmtId="0" fontId="8" fillId="0" borderId="11" xfId="58" applyFont="1" applyFill="1" applyBorder="1" applyAlignment="1">
      <alignment wrapText="1"/>
      <protection/>
    </xf>
    <xf numFmtId="2" fontId="74" fillId="0" borderId="11" xfId="0" applyNumberFormat="1" applyFont="1" applyFill="1" applyBorder="1" applyAlignment="1">
      <alignment wrapText="1"/>
    </xf>
    <xf numFmtId="1" fontId="15" fillId="0" borderId="10" xfId="0" applyNumberFormat="1" applyFont="1" applyFill="1" applyBorder="1" applyAlignment="1">
      <alignment vertical="center"/>
    </xf>
    <xf numFmtId="1" fontId="15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vertical="center"/>
    </xf>
    <xf numFmtId="2" fontId="4" fillId="0" borderId="0" xfId="0" applyNumberFormat="1" applyFont="1" applyFill="1" applyAlignment="1">
      <alignment/>
    </xf>
    <xf numFmtId="1" fontId="1" fillId="0" borderId="11" xfId="0" applyNumberFormat="1" applyFont="1" applyFill="1" applyBorder="1" applyAlignment="1">
      <alignment wrapText="1"/>
    </xf>
    <xf numFmtId="0" fontId="26" fillId="0" borderId="0" xfId="0" applyFont="1" applyFill="1" applyAlignment="1">
      <alignment wrapText="1"/>
    </xf>
    <xf numFmtId="1" fontId="1" fillId="0" borderId="11" xfId="0" applyNumberFormat="1" applyFont="1" applyFill="1" applyBorder="1" applyAlignment="1">
      <alignment vertical="center"/>
    </xf>
    <xf numFmtId="1" fontId="6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vertical="center"/>
    </xf>
    <xf numFmtId="1" fontId="28" fillId="0" borderId="11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 wrapText="1"/>
    </xf>
    <xf numFmtId="1" fontId="16" fillId="0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1" fontId="6" fillId="0" borderId="11" xfId="0" applyNumberFormat="1" applyFont="1" applyFill="1" applyBorder="1" applyAlignment="1">
      <alignment vertical="center"/>
    </xf>
    <xf numFmtId="1" fontId="5" fillId="0" borderId="10" xfId="0" applyNumberFormat="1" applyFont="1" applyFill="1" applyBorder="1" applyAlignment="1">
      <alignment/>
    </xf>
    <xf numFmtId="1" fontId="6" fillId="0" borderId="11" xfId="0" applyNumberFormat="1" applyFont="1" applyFill="1" applyBorder="1" applyAlignment="1">
      <alignment horizontal="right" vertical="center" wrapText="1"/>
    </xf>
    <xf numFmtId="1" fontId="18" fillId="0" borderId="11" xfId="0" applyNumberFormat="1" applyFont="1" applyFill="1" applyBorder="1" applyAlignment="1">
      <alignment vertical="center"/>
    </xf>
    <xf numFmtId="1" fontId="17" fillId="0" borderId="11" xfId="101" applyNumberFormat="1" applyFont="1" applyFill="1" applyBorder="1" applyAlignment="1">
      <alignment horizontal="right" vertical="center"/>
      <protection/>
    </xf>
    <xf numFmtId="1" fontId="5" fillId="0" borderId="11" xfId="0" applyNumberFormat="1" applyFont="1" applyFill="1" applyBorder="1" applyAlignment="1">
      <alignment horizontal="right" vertical="center" wrapText="1"/>
    </xf>
    <xf numFmtId="1" fontId="5" fillId="0" borderId="11" xfId="0" applyNumberFormat="1" applyFont="1" applyFill="1" applyBorder="1" applyAlignment="1">
      <alignment horizontal="right" vertical="center" wrapText="1"/>
    </xf>
    <xf numFmtId="1" fontId="11" fillId="0" borderId="11" xfId="101" applyNumberFormat="1" applyFont="1" applyFill="1" applyBorder="1" applyAlignment="1">
      <alignment horizontal="right" vertical="center"/>
      <protection/>
    </xf>
    <xf numFmtId="1" fontId="11" fillId="0" borderId="11" xfId="53" applyNumberFormat="1" applyFont="1" applyFill="1" applyBorder="1" applyAlignment="1">
      <alignment horizontal="right" vertical="center"/>
      <protection/>
    </xf>
    <xf numFmtId="1" fontId="17" fillId="0" borderId="11" xfId="53" applyNumberFormat="1" applyFont="1" applyFill="1" applyBorder="1" applyAlignment="1">
      <alignment horizontal="right" vertical="center"/>
      <protection/>
    </xf>
    <xf numFmtId="1" fontId="17" fillId="0" borderId="11" xfId="0" applyNumberFormat="1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/>
    </xf>
    <xf numFmtId="1" fontId="17" fillId="0" borderId="11" xfId="0" applyNumberFormat="1" applyFont="1" applyFill="1" applyBorder="1" applyAlignment="1">
      <alignment horizontal="right" vertical="center"/>
    </xf>
    <xf numFmtId="0" fontId="11" fillId="0" borderId="11" xfId="96" applyFont="1" applyFill="1" applyBorder="1" applyAlignment="1">
      <alignment horizontal="left" vertical="center" wrapText="1"/>
      <protection/>
    </xf>
    <xf numFmtId="0" fontId="11" fillId="0" borderId="11" xfId="97" applyFont="1" applyFill="1" applyBorder="1" applyAlignment="1">
      <alignment horizontal="left" vertical="center" wrapText="1"/>
      <protection/>
    </xf>
    <xf numFmtId="0" fontId="11" fillId="0" borderId="11" xfId="98" applyFont="1" applyFill="1" applyBorder="1" applyAlignment="1">
      <alignment horizontal="left" vertical="center" wrapText="1"/>
      <protection/>
    </xf>
    <xf numFmtId="0" fontId="11" fillId="0" borderId="11" xfId="99" applyFont="1" applyFill="1" applyBorder="1" applyAlignment="1">
      <alignment horizontal="left" vertical="center" wrapText="1"/>
      <protection/>
    </xf>
    <xf numFmtId="0" fontId="8" fillId="0" borderId="12" xfId="0" applyFont="1" applyFill="1" applyBorder="1" applyAlignment="1">
      <alignment horizontal="left" vertical="center" wrapText="1"/>
    </xf>
    <xf numFmtId="1" fontId="16" fillId="0" borderId="12" xfId="0" applyNumberFormat="1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1" fontId="5" fillId="0" borderId="11" xfId="0" applyNumberFormat="1" applyFont="1" applyFill="1" applyBorder="1" applyAlignment="1">
      <alignment vertical="center"/>
    </xf>
    <xf numFmtId="1" fontId="5" fillId="0" borderId="11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 wrapText="1"/>
    </xf>
    <xf numFmtId="1" fontId="1" fillId="0" borderId="11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1" fontId="0" fillId="0" borderId="10" xfId="0" applyNumberForma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wrapText="1"/>
    </xf>
    <xf numFmtId="0" fontId="8" fillId="0" borderId="11" xfId="106" applyFont="1" applyFill="1" applyBorder="1" applyAlignment="1">
      <alignment horizontal="left" vertical="center" wrapText="1"/>
      <protection/>
    </xf>
    <xf numFmtId="1" fontId="18" fillId="0" borderId="11" xfId="0" applyNumberFormat="1" applyFont="1" applyFill="1" applyBorder="1" applyAlignment="1">
      <alignment horizontal="right" vertical="center"/>
    </xf>
    <xf numFmtId="0" fontId="8" fillId="0" borderId="11" xfId="107" applyFont="1" applyFill="1" applyBorder="1" applyAlignment="1">
      <alignment horizontal="left" vertical="center" wrapText="1"/>
      <protection/>
    </xf>
    <xf numFmtId="1" fontId="1" fillId="0" borderId="11" xfId="0" applyNumberFormat="1" applyFont="1" applyFill="1" applyBorder="1" applyAlignment="1">
      <alignment horizontal="right" vertical="center"/>
    </xf>
    <xf numFmtId="1" fontId="19" fillId="0" borderId="11" xfId="0" applyNumberFormat="1" applyFont="1" applyFill="1" applyBorder="1" applyAlignment="1">
      <alignment/>
    </xf>
    <xf numFmtId="1" fontId="19" fillId="0" borderId="11" xfId="0" applyNumberFormat="1" applyFont="1" applyFill="1" applyBorder="1" applyAlignment="1">
      <alignment/>
    </xf>
    <xf numFmtId="0" fontId="75" fillId="0" borderId="11" xfId="0" applyFont="1" applyFill="1" applyBorder="1" applyAlignment="1">
      <alignment wrapText="1"/>
    </xf>
    <xf numFmtId="0" fontId="8" fillId="0" borderId="11" xfId="104" applyFont="1" applyFill="1" applyBorder="1" applyAlignment="1">
      <alignment horizontal="left" vertical="center" wrapText="1"/>
      <protection/>
    </xf>
    <xf numFmtId="1" fontId="1" fillId="0" borderId="10" xfId="0" applyNumberFormat="1" applyFont="1" applyFill="1" applyBorder="1" applyAlignment="1">
      <alignment horizontal="right" vertical="center"/>
    </xf>
    <xf numFmtId="1" fontId="3" fillId="0" borderId="11" xfId="0" applyNumberFormat="1" applyFont="1" applyFill="1" applyBorder="1" applyAlignment="1">
      <alignment wrapText="1"/>
    </xf>
    <xf numFmtId="1" fontId="4" fillId="0" borderId="11" xfId="0" applyNumberFormat="1" applyFont="1" applyFill="1" applyBorder="1" applyAlignment="1">
      <alignment/>
    </xf>
    <xf numFmtId="1" fontId="6" fillId="0" borderId="17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wrapText="1"/>
    </xf>
    <xf numFmtId="1" fontId="4" fillId="0" borderId="11" xfId="0" applyNumberFormat="1" applyFont="1" applyFill="1" applyBorder="1" applyAlignment="1">
      <alignment/>
    </xf>
    <xf numFmtId="1" fontId="1" fillId="0" borderId="17" xfId="0" applyNumberFormat="1" applyFont="1" applyFill="1" applyBorder="1" applyAlignment="1">
      <alignment vertical="center"/>
    </xf>
    <xf numFmtId="1" fontId="1" fillId="0" borderId="12" xfId="0" applyNumberFormat="1" applyFont="1" applyFill="1" applyBorder="1" applyAlignment="1">
      <alignment vertical="center"/>
    </xf>
    <xf numFmtId="1" fontId="1" fillId="0" borderId="18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horizontal="left" vertical="center" wrapText="1"/>
    </xf>
    <xf numFmtId="1" fontId="4" fillId="0" borderId="11" xfId="0" applyNumberFormat="1" applyFont="1" applyFill="1" applyBorder="1" applyAlignment="1">
      <alignment vertical="center" wrapText="1"/>
    </xf>
    <xf numFmtId="1" fontId="1" fillId="0" borderId="11" xfId="0" applyNumberFormat="1" applyFont="1" applyFill="1" applyBorder="1" applyAlignment="1">
      <alignment vertical="center" wrapText="1"/>
    </xf>
    <xf numFmtId="1" fontId="15" fillId="0" borderId="11" xfId="0" applyNumberFormat="1" applyFont="1" applyFill="1" applyBorder="1" applyAlignment="1">
      <alignment horizontal="center" vertical="center" wrapText="1"/>
    </xf>
    <xf numFmtId="1" fontId="15" fillId="0" borderId="17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vertical="center"/>
    </xf>
    <xf numFmtId="1" fontId="4" fillId="0" borderId="17" xfId="0" applyNumberFormat="1" applyFont="1" applyFill="1" applyBorder="1" applyAlignment="1">
      <alignment vertical="center"/>
    </xf>
    <xf numFmtId="1" fontId="12" fillId="0" borderId="11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top" wrapText="1"/>
    </xf>
    <xf numFmtId="0" fontId="76" fillId="0" borderId="11" xfId="0" applyFont="1" applyFill="1" applyBorder="1" applyAlignment="1">
      <alignment wrapText="1"/>
    </xf>
    <xf numFmtId="1" fontId="8" fillId="0" borderId="11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>
      <alignment/>
    </xf>
    <xf numFmtId="1" fontId="74" fillId="0" borderId="11" xfId="0" applyNumberFormat="1" applyFont="1" applyFill="1" applyBorder="1" applyAlignment="1">
      <alignment wrapText="1"/>
    </xf>
    <xf numFmtId="1" fontId="15" fillId="0" borderId="11" xfId="0" applyNumberFormat="1" applyFont="1" applyFill="1" applyBorder="1" applyAlignment="1">
      <alignment/>
    </xf>
    <xf numFmtId="1" fontId="15" fillId="0" borderId="11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top" wrapText="1"/>
    </xf>
    <xf numFmtId="1" fontId="15" fillId="0" borderId="11" xfId="0" applyNumberFormat="1" applyFont="1" applyFill="1" applyBorder="1" applyAlignment="1">
      <alignment horizontal="right" vertical="center" wrapText="1"/>
    </xf>
    <xf numFmtId="1" fontId="4" fillId="0" borderId="12" xfId="0" applyNumberFormat="1" applyFont="1" applyFill="1" applyBorder="1" applyAlignment="1">
      <alignment/>
    </xf>
    <xf numFmtId="1" fontId="4" fillId="0" borderId="12" xfId="0" applyNumberFormat="1" applyFont="1" applyFill="1" applyBorder="1" applyAlignment="1">
      <alignment vertical="center"/>
    </xf>
    <xf numFmtId="1" fontId="15" fillId="0" borderId="12" xfId="0" applyNumberFormat="1" applyFont="1" applyFill="1" applyBorder="1" applyAlignment="1">
      <alignment horizontal="right" vertical="center" wrapText="1"/>
    </xf>
    <xf numFmtId="1" fontId="8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vertical="center"/>
    </xf>
    <xf numFmtId="1" fontId="0" fillId="0" borderId="11" xfId="0" applyNumberFormat="1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left" vertical="top" wrapText="1"/>
    </xf>
    <xf numFmtId="1" fontId="4" fillId="0" borderId="11" xfId="0" applyNumberFormat="1" applyFont="1" applyFill="1" applyBorder="1" applyAlignment="1">
      <alignment horizontal="right" vertical="center"/>
    </xf>
    <xf numFmtId="1" fontId="8" fillId="0" borderId="11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Alignment="1">
      <alignment horizontal="right" vertical="center"/>
    </xf>
    <xf numFmtId="0" fontId="8" fillId="0" borderId="19" xfId="0" applyFont="1" applyFill="1" applyBorder="1" applyAlignment="1">
      <alignment wrapText="1"/>
    </xf>
    <xf numFmtId="0" fontId="7" fillId="0" borderId="11" xfId="0" applyFont="1" applyFill="1" applyBorder="1" applyAlignment="1">
      <alignment horizontal="left" vertical="top" wrapText="1"/>
    </xf>
    <xf numFmtId="2" fontId="4" fillId="0" borderId="0" xfId="0" applyNumberFormat="1" applyFont="1" applyFill="1" applyAlignment="1">
      <alignment/>
    </xf>
    <xf numFmtId="0" fontId="8" fillId="0" borderId="19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left" vertical="top" wrapText="1"/>
    </xf>
    <xf numFmtId="1" fontId="3" fillId="0" borderId="11" xfId="0" applyNumberFormat="1" applyFont="1" applyFill="1" applyBorder="1" applyAlignment="1">
      <alignment wrapText="1"/>
    </xf>
    <xf numFmtId="1" fontId="3" fillId="0" borderId="11" xfId="0" applyNumberFormat="1" applyFont="1" applyFill="1" applyBorder="1" applyAlignment="1">
      <alignment/>
    </xf>
    <xf numFmtId="1" fontId="26" fillId="0" borderId="11" xfId="0" applyNumberFormat="1" applyFont="1" applyFill="1" applyBorder="1" applyAlignment="1">
      <alignment vertical="center"/>
    </xf>
    <xf numFmtId="1" fontId="3" fillId="0" borderId="11" xfId="0" applyNumberFormat="1" applyFont="1" applyFill="1" applyBorder="1" applyAlignment="1">
      <alignment vertical="center"/>
    </xf>
    <xf numFmtId="1" fontId="21" fillId="0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horizontal="left" vertical="center" wrapText="1"/>
    </xf>
    <xf numFmtId="1" fontId="0" fillId="0" borderId="11" xfId="0" applyNumberFormat="1" applyFill="1" applyBorder="1" applyAlignment="1">
      <alignment/>
    </xf>
    <xf numFmtId="0" fontId="7" fillId="0" borderId="11" xfId="0" applyFont="1" applyFill="1" applyBorder="1" applyAlignment="1">
      <alignment horizontal="left" wrapText="1"/>
    </xf>
    <xf numFmtId="1" fontId="76" fillId="0" borderId="11" xfId="0" applyNumberFormat="1" applyFont="1" applyFill="1" applyBorder="1" applyAlignment="1">
      <alignment wrapText="1"/>
    </xf>
    <xf numFmtId="1" fontId="5" fillId="0" borderId="11" xfId="0" applyNumberFormat="1" applyFont="1" applyFill="1" applyBorder="1" applyAlignment="1">
      <alignment wrapText="1"/>
    </xf>
    <xf numFmtId="1" fontId="9" fillId="0" borderId="11" xfId="0" applyNumberFormat="1" applyFont="1" applyFill="1" applyBorder="1" applyAlignment="1">
      <alignment/>
    </xf>
    <xf numFmtId="1" fontId="9" fillId="0" borderId="11" xfId="0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/>
    </xf>
    <xf numFmtId="1" fontId="77" fillId="0" borderId="0" xfId="0" applyNumberFormat="1" applyFont="1" applyFill="1" applyAlignment="1">
      <alignment/>
    </xf>
    <xf numFmtId="1" fontId="78" fillId="0" borderId="0" xfId="0" applyNumberFormat="1" applyFont="1" applyFill="1" applyAlignment="1">
      <alignment/>
    </xf>
    <xf numFmtId="1" fontId="79" fillId="0" borderId="0" xfId="0" applyNumberFormat="1" applyFont="1" applyFill="1" applyAlignment="1">
      <alignment/>
    </xf>
    <xf numFmtId="1" fontId="3" fillId="0" borderId="11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top" wrapText="1"/>
    </xf>
    <xf numFmtId="1" fontId="1" fillId="0" borderId="12" xfId="0" applyNumberFormat="1" applyFont="1" applyFill="1" applyBorder="1" applyAlignment="1">
      <alignment/>
    </xf>
    <xf numFmtId="1" fontId="4" fillId="0" borderId="12" xfId="0" applyNumberFormat="1" applyFont="1" applyFill="1" applyBorder="1" applyAlignment="1">
      <alignment horizontal="right" vertical="center"/>
    </xf>
    <xf numFmtId="1" fontId="7" fillId="0" borderId="11" xfId="0" applyNumberFormat="1" applyFont="1" applyFill="1" applyBorder="1" applyAlignment="1">
      <alignment horizontal="right" vertical="center"/>
    </xf>
    <xf numFmtId="1" fontId="1" fillId="0" borderId="12" xfId="0" applyNumberFormat="1" applyFont="1" applyFill="1" applyBorder="1" applyAlignment="1">
      <alignment horizontal="right" vertical="center"/>
    </xf>
    <xf numFmtId="1" fontId="5" fillId="0" borderId="12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 horizontal="right" vertical="center"/>
    </xf>
    <xf numFmtId="1" fontId="5" fillId="0" borderId="12" xfId="0" applyNumberFormat="1" applyFont="1" applyFill="1" applyBorder="1" applyAlignment="1">
      <alignment horizontal="right" vertical="center"/>
    </xf>
    <xf numFmtId="1" fontId="0" fillId="0" borderId="0" xfId="0" applyNumberFormat="1" applyFill="1" applyAlignment="1">
      <alignment horizontal="right" vertical="center"/>
    </xf>
    <xf numFmtId="1" fontId="0" fillId="0" borderId="11" xfId="0" applyNumberFormat="1" applyFill="1" applyBorder="1" applyAlignment="1">
      <alignment horizontal="right" vertical="center"/>
    </xf>
    <xf numFmtId="1" fontId="0" fillId="0" borderId="12" xfId="0" applyNumberFormat="1" applyFill="1" applyBorder="1" applyAlignment="1">
      <alignment horizontal="right" vertical="center"/>
    </xf>
    <xf numFmtId="0" fontId="8" fillId="0" borderId="0" xfId="0" applyFont="1" applyFill="1" applyAlignment="1">
      <alignment wrapText="1"/>
    </xf>
    <xf numFmtId="1" fontId="5" fillId="0" borderId="12" xfId="0" applyNumberFormat="1" applyFont="1" applyFill="1" applyBorder="1" applyAlignment="1">
      <alignment wrapText="1"/>
    </xf>
    <xf numFmtId="1" fontId="16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 horizontal="left" vertical="center" wrapText="1"/>
    </xf>
    <xf numFmtId="1" fontId="8" fillId="0" borderId="11" xfId="0" applyNumberFormat="1" applyFont="1" applyFill="1" applyBorder="1" applyAlignment="1">
      <alignment horizontal="right" vertical="center" wrapText="1"/>
    </xf>
    <xf numFmtId="1" fontId="3" fillId="0" borderId="12" xfId="0" applyNumberFormat="1" applyFont="1" applyFill="1" applyBorder="1" applyAlignment="1">
      <alignment/>
    </xf>
    <xf numFmtId="1" fontId="20" fillId="0" borderId="12" xfId="0" applyNumberFormat="1" applyFont="1" applyFill="1" applyBorder="1" applyAlignment="1">
      <alignment horizontal="right" vertical="center"/>
    </xf>
    <xf numFmtId="1" fontId="6" fillId="0" borderId="12" xfId="0" applyNumberFormat="1" applyFont="1" applyFill="1" applyBorder="1" applyAlignment="1">
      <alignment/>
    </xf>
    <xf numFmtId="194" fontId="8" fillId="0" borderId="11" xfId="0" applyNumberFormat="1" applyFont="1" applyFill="1" applyBorder="1" applyAlignment="1" applyProtection="1">
      <alignment vertical="top" wrapText="1"/>
      <protection/>
    </xf>
    <xf numFmtId="1" fontId="25" fillId="0" borderId="11" xfId="0" applyNumberFormat="1" applyFont="1" applyFill="1" applyBorder="1" applyAlignment="1">
      <alignment/>
    </xf>
    <xf numFmtId="1" fontId="25" fillId="0" borderId="12" xfId="0" applyNumberFormat="1" applyFont="1" applyFill="1" applyBorder="1" applyAlignment="1">
      <alignment/>
    </xf>
    <xf numFmtId="49" fontId="15" fillId="0" borderId="11" xfId="0" applyNumberFormat="1" applyFont="1" applyFill="1" applyBorder="1" applyAlignment="1">
      <alignment horizontal="left" vertical="center" wrapText="1" shrinkToFit="1"/>
    </xf>
    <xf numFmtId="1" fontId="1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vertical="center" wrapText="1"/>
    </xf>
    <xf numFmtId="1" fontId="9" fillId="0" borderId="11" xfId="0" applyNumberFormat="1" applyFont="1" applyFill="1" applyBorder="1" applyAlignment="1">
      <alignment wrapText="1"/>
    </xf>
    <xf numFmtId="0" fontId="8" fillId="33" borderId="11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8" fillId="34" borderId="11" xfId="0" applyFont="1" applyFill="1" applyBorder="1" applyAlignment="1">
      <alignment horizontal="left" vertical="center" wrapText="1"/>
    </xf>
    <xf numFmtId="2" fontId="5" fillId="0" borderId="12" xfId="0" applyNumberFormat="1" applyFont="1" applyFill="1" applyBorder="1" applyAlignment="1">
      <alignment horizontal="right" vertical="center"/>
    </xf>
    <xf numFmtId="2" fontId="1" fillId="0" borderId="11" xfId="0" applyNumberFormat="1" applyFont="1" applyFill="1" applyBorder="1" applyAlignment="1">
      <alignment horizontal="right" vertical="center"/>
    </xf>
    <xf numFmtId="0" fontId="8" fillId="33" borderId="11" xfId="0" applyFont="1" applyFill="1" applyBorder="1" applyAlignment="1">
      <alignment horizontal="left" vertical="center" wrapText="1"/>
    </xf>
    <xf numFmtId="2" fontId="5" fillId="0" borderId="12" xfId="0" applyNumberFormat="1" applyFont="1" applyFill="1" applyBorder="1" applyAlignment="1">
      <alignment/>
    </xf>
    <xf numFmtId="0" fontId="74" fillId="33" borderId="11" xfId="0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" fontId="4" fillId="33" borderId="11" xfId="0" applyNumberFormat="1" applyFont="1" applyFill="1" applyBorder="1" applyAlignment="1">
      <alignment vertical="center" wrapText="1"/>
    </xf>
    <xf numFmtId="1" fontId="4" fillId="34" borderId="11" xfId="0" applyNumberFormat="1" applyFont="1" applyFill="1" applyBorder="1" applyAlignment="1">
      <alignment wrapText="1"/>
    </xf>
    <xf numFmtId="1" fontId="1" fillId="34" borderId="10" xfId="0" applyNumberFormat="1" applyFont="1" applyFill="1" applyBorder="1" applyAlignment="1">
      <alignment/>
    </xf>
    <xf numFmtId="1" fontId="4" fillId="34" borderId="10" xfId="0" applyNumberFormat="1" applyFont="1" applyFill="1" applyBorder="1" applyAlignment="1">
      <alignment vertical="center"/>
    </xf>
    <xf numFmtId="0" fontId="4" fillId="34" borderId="11" xfId="0" applyFont="1" applyFill="1" applyBorder="1" applyAlignment="1">
      <alignment horizontal="left" vertical="center" wrapText="1"/>
    </xf>
    <xf numFmtId="1" fontId="6" fillId="34" borderId="10" xfId="0" applyNumberFormat="1" applyFont="1" applyFill="1" applyBorder="1" applyAlignment="1">
      <alignment/>
    </xf>
    <xf numFmtId="1" fontId="5" fillId="34" borderId="11" xfId="0" applyNumberFormat="1" applyFont="1" applyFill="1" applyBorder="1" applyAlignment="1">
      <alignment vertical="center"/>
    </xf>
    <xf numFmtId="1" fontId="5" fillId="34" borderId="10" xfId="0" applyNumberFormat="1" applyFont="1" applyFill="1" applyBorder="1" applyAlignment="1">
      <alignment vertical="center"/>
    </xf>
    <xf numFmtId="1" fontId="0" fillId="34" borderId="11" xfId="0" applyNumberForma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1" fontId="1" fillId="34" borderId="10" xfId="0" applyNumberFormat="1" applyFont="1" applyFill="1" applyBorder="1" applyAlignment="1">
      <alignment vertical="center"/>
    </xf>
    <xf numFmtId="1" fontId="0" fillId="34" borderId="10" xfId="0" applyNumberForma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right" vertical="center"/>
    </xf>
    <xf numFmtId="2" fontId="5" fillId="0" borderId="11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 vertical="center"/>
    </xf>
    <xf numFmtId="1" fontId="29" fillId="33" borderId="11" xfId="0" applyNumberFormat="1" applyFont="1" applyFill="1" applyBorder="1" applyAlignment="1">
      <alignment horizontal="center" vertical="center"/>
    </xf>
    <xf numFmtId="1" fontId="8" fillId="33" borderId="11" xfId="53" applyNumberFormat="1" applyFont="1" applyFill="1" applyBorder="1" applyAlignment="1">
      <alignment vertical="center"/>
      <protection/>
    </xf>
    <xf numFmtId="1" fontId="4" fillId="33" borderId="11" xfId="0" applyNumberFormat="1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/>
    </xf>
    <xf numFmtId="1" fontId="18" fillId="33" borderId="11" xfId="0" applyNumberFormat="1" applyFont="1" applyFill="1" applyBorder="1" applyAlignment="1">
      <alignment vertical="center"/>
    </xf>
    <xf numFmtId="0" fontId="0" fillId="33" borderId="11" xfId="0" applyFont="1" applyFill="1" applyBorder="1" applyAlignment="1">
      <alignment vertical="top" wrapText="1"/>
    </xf>
    <xf numFmtId="0" fontId="0" fillId="33" borderId="11" xfId="0" applyFill="1" applyBorder="1" applyAlignment="1">
      <alignment vertical="top" wrapText="1"/>
    </xf>
    <xf numFmtId="0" fontId="3" fillId="0" borderId="22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1" fontId="3" fillId="33" borderId="22" xfId="0" applyNumberFormat="1" applyFont="1" applyFill="1" applyBorder="1" applyAlignment="1">
      <alignment wrapText="1"/>
    </xf>
    <xf numFmtId="0" fontId="0" fillId="0" borderId="16" xfId="0" applyBorder="1" applyAlignment="1">
      <alignment/>
    </xf>
  </cellXfs>
  <cellStyles count="10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3 2" xfId="57"/>
    <cellStyle name="Обычный 15" xfId="58"/>
    <cellStyle name="Обычный 15 2" xfId="59"/>
    <cellStyle name="Обычный 2" xfId="60"/>
    <cellStyle name="Обычный 20" xfId="61"/>
    <cellStyle name="Обычный 20 2" xfId="62"/>
    <cellStyle name="Обычный 21" xfId="63"/>
    <cellStyle name="Обычный 22" xfId="64"/>
    <cellStyle name="Обычный 23" xfId="65"/>
    <cellStyle name="Обычный 25" xfId="66"/>
    <cellStyle name="Обычный 26" xfId="67"/>
    <cellStyle name="Обычный 27" xfId="68"/>
    <cellStyle name="Обычный 28" xfId="69"/>
    <cellStyle name="Обычный 29" xfId="70"/>
    <cellStyle name="Обычный 30" xfId="71"/>
    <cellStyle name="Обычный 31" xfId="72"/>
    <cellStyle name="Обычный 32" xfId="73"/>
    <cellStyle name="Обычный 33" xfId="74"/>
    <cellStyle name="Обычный 34" xfId="75"/>
    <cellStyle name="Обычный 35" xfId="76"/>
    <cellStyle name="Обычный 36" xfId="77"/>
    <cellStyle name="Обычный 37" xfId="78"/>
    <cellStyle name="Обычный 38" xfId="79"/>
    <cellStyle name="Обычный 39" xfId="80"/>
    <cellStyle name="Обычный 4" xfId="81"/>
    <cellStyle name="Обычный 40" xfId="82"/>
    <cellStyle name="Обычный 41" xfId="83"/>
    <cellStyle name="Обычный 42" xfId="84"/>
    <cellStyle name="Обычный 43" xfId="85"/>
    <cellStyle name="Обычный 44" xfId="86"/>
    <cellStyle name="Обычный 45" xfId="87"/>
    <cellStyle name="Обычный 47" xfId="88"/>
    <cellStyle name="Обычный 48" xfId="89"/>
    <cellStyle name="Обычный 49" xfId="90"/>
    <cellStyle name="Обычный 50" xfId="91"/>
    <cellStyle name="Обычный 51" xfId="92"/>
    <cellStyle name="Обычный 52" xfId="93"/>
    <cellStyle name="Обычный 54" xfId="94"/>
    <cellStyle name="Обычный 55" xfId="95"/>
    <cellStyle name="Обычный 56" xfId="96"/>
    <cellStyle name="Обычный 57" xfId="97"/>
    <cellStyle name="Обычный 58" xfId="98"/>
    <cellStyle name="Обычный 59" xfId="99"/>
    <cellStyle name="Обычный 6" xfId="100"/>
    <cellStyle name="Обычный 7" xfId="101"/>
    <cellStyle name="Обычный 76" xfId="102"/>
    <cellStyle name="Обычный 77" xfId="103"/>
    <cellStyle name="Обычный 78" xfId="104"/>
    <cellStyle name="Обычный 8" xfId="105"/>
    <cellStyle name="Обычный 84" xfId="106"/>
    <cellStyle name="Обычный 86" xfId="107"/>
    <cellStyle name="Обычный 88" xfId="108"/>
    <cellStyle name="Плохой" xfId="109"/>
    <cellStyle name="Пояснение" xfId="110"/>
    <cellStyle name="Примечание" xfId="111"/>
    <cellStyle name="Percent" xfId="112"/>
    <cellStyle name="Связанная ячейка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1162"/>
  <sheetViews>
    <sheetView tabSelected="1" workbookViewId="0" topLeftCell="D3">
      <selection activeCell="N6" sqref="N6"/>
    </sheetView>
  </sheetViews>
  <sheetFormatPr defaultColWidth="8.875" defaultRowHeight="12.75"/>
  <cols>
    <col min="1" max="1" width="37.875" style="8" customWidth="1"/>
    <col min="2" max="2" width="12.50390625" style="9" customWidth="1"/>
    <col min="3" max="3" width="8.375" style="9" customWidth="1"/>
    <col min="4" max="4" width="15.00390625" style="9" customWidth="1"/>
    <col min="5" max="5" width="1.00390625" style="9" hidden="1" customWidth="1"/>
    <col min="6" max="6" width="15.625" style="9" customWidth="1"/>
    <col min="7" max="8" width="12.375" style="9" customWidth="1"/>
    <col min="9" max="9" width="12.625" style="9" customWidth="1"/>
    <col min="10" max="10" width="12.00390625" style="9" customWidth="1"/>
    <col min="11" max="11" width="11.625" style="9" customWidth="1"/>
    <col min="12" max="12" width="12.875" style="9" customWidth="1"/>
    <col min="13" max="13" width="12.625" style="9" customWidth="1"/>
    <col min="14" max="15" width="11.50390625" style="9" customWidth="1"/>
    <col min="16" max="16" width="11.875" style="9" customWidth="1"/>
    <col min="17" max="17" width="12.50390625" style="9" customWidth="1"/>
    <col min="18" max="18" width="25.625" style="9" customWidth="1"/>
    <col min="19" max="16384" width="8.875" style="9" customWidth="1"/>
  </cols>
  <sheetData>
    <row r="1" ht="15.75" hidden="1"/>
    <row r="2" ht="15.75" hidden="1"/>
    <row r="3" spans="13:15" ht="15.75">
      <c r="M3" s="66"/>
      <c r="N3" s="66"/>
      <c r="O3" s="66"/>
    </row>
    <row r="4" spans="1:15" s="7" customFormat="1" ht="19.5" customHeight="1">
      <c r="A4" s="6"/>
      <c r="M4" s="67"/>
      <c r="N4" s="67" t="s">
        <v>620</v>
      </c>
      <c r="O4" s="67"/>
    </row>
    <row r="5" spans="1:21" s="7" customFormat="1" ht="15.7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8"/>
      <c r="N5" s="68" t="s">
        <v>693</v>
      </c>
      <c r="O5" s="68"/>
      <c r="P5" s="9"/>
      <c r="Q5" s="9"/>
      <c r="R5" s="9"/>
      <c r="S5" s="9"/>
      <c r="T5" s="9"/>
      <c r="U5" s="9"/>
    </row>
    <row r="6" spans="13:15" ht="15.75">
      <c r="M6" s="68"/>
      <c r="N6" s="68"/>
      <c r="O6" s="68"/>
    </row>
    <row r="7" spans="1:15" s="11" customFormat="1" ht="15.75">
      <c r="A7" s="10"/>
      <c r="B7" s="11" t="s">
        <v>669</v>
      </c>
      <c r="M7" s="69"/>
      <c r="N7" s="69"/>
      <c r="O7" s="69"/>
    </row>
    <row r="8" spans="1:21" s="12" customFormat="1" ht="18.75" hidden="1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ht="15.75">
      <c r="O9" s="9" t="s">
        <v>83</v>
      </c>
    </row>
    <row r="11" spans="1:17" s="14" customFormat="1" ht="79.5" customHeight="1">
      <c r="A11" s="13" t="s">
        <v>53</v>
      </c>
      <c r="B11" s="13" t="s">
        <v>670</v>
      </c>
      <c r="C11" s="13" t="s">
        <v>54</v>
      </c>
      <c r="D11" s="13" t="s">
        <v>55</v>
      </c>
      <c r="E11" s="13" t="s">
        <v>56</v>
      </c>
      <c r="F11" s="13" t="s">
        <v>68</v>
      </c>
      <c r="G11" s="13" t="s">
        <v>69</v>
      </c>
      <c r="H11" s="13" t="s">
        <v>70</v>
      </c>
      <c r="I11" s="13" t="s">
        <v>71</v>
      </c>
      <c r="J11" s="13" t="s">
        <v>72</v>
      </c>
      <c r="K11" s="13" t="s">
        <v>73</v>
      </c>
      <c r="L11" s="13" t="s">
        <v>74</v>
      </c>
      <c r="M11" s="13" t="s">
        <v>75</v>
      </c>
      <c r="N11" s="13" t="s">
        <v>76</v>
      </c>
      <c r="O11" s="13" t="s">
        <v>77</v>
      </c>
      <c r="P11" s="13" t="s">
        <v>56</v>
      </c>
      <c r="Q11" s="13" t="s">
        <v>60</v>
      </c>
    </row>
    <row r="12" spans="1:17" s="14" customFormat="1" ht="15.75" hidden="1">
      <c r="A12" s="297" t="s">
        <v>57</v>
      </c>
      <c r="B12" s="298"/>
      <c r="C12" s="298"/>
      <c r="D12" s="298"/>
      <c r="E12" s="298"/>
      <c r="F12" s="298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300"/>
    </row>
    <row r="13" spans="1:17" s="11" customFormat="1" ht="15.75" hidden="1">
      <c r="A13" s="15" t="s">
        <v>311</v>
      </c>
      <c r="B13" s="16"/>
      <c r="C13" s="16"/>
      <c r="D13" s="16">
        <f>D14+D20+D34+D24+D45</f>
        <v>0</v>
      </c>
      <c r="E13" s="16">
        <v>193.8</v>
      </c>
      <c r="F13" s="16">
        <f aca="true" t="shared" si="0" ref="F13:Q13">F14+F20+F34+F24+F45</f>
        <v>0</v>
      </c>
      <c r="G13" s="16">
        <f t="shared" si="0"/>
        <v>0</v>
      </c>
      <c r="H13" s="16">
        <f t="shared" si="0"/>
        <v>0</v>
      </c>
      <c r="I13" s="16">
        <f t="shared" si="0"/>
        <v>0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t="shared" si="0"/>
        <v>0</v>
      </c>
      <c r="N13" s="16">
        <f t="shared" si="0"/>
        <v>0</v>
      </c>
      <c r="O13" s="16">
        <f t="shared" si="0"/>
        <v>0</v>
      </c>
      <c r="P13" s="16">
        <f t="shared" si="0"/>
        <v>0</v>
      </c>
      <c r="Q13" s="16">
        <f t="shared" si="0"/>
        <v>0</v>
      </c>
    </row>
    <row r="14" spans="1:17" s="19" customFormat="1" ht="56.25" customHeight="1" hidden="1">
      <c r="A14" s="17" t="s">
        <v>630</v>
      </c>
      <c r="B14" s="18">
        <v>130102</v>
      </c>
      <c r="C14" s="18"/>
      <c r="D14" s="18">
        <f>D15+D16+D17+D18+D19</f>
        <v>0</v>
      </c>
      <c r="E14" s="18">
        <f aca="true" t="shared" si="1" ref="E14:Q14">E15+E16+E17+E18+E19</f>
        <v>-14.9</v>
      </c>
      <c r="F14" s="18">
        <f t="shared" si="1"/>
        <v>0</v>
      </c>
      <c r="G14" s="18">
        <f t="shared" si="1"/>
        <v>0</v>
      </c>
      <c r="H14" s="18">
        <f t="shared" si="1"/>
        <v>0</v>
      </c>
      <c r="I14" s="18">
        <f t="shared" si="1"/>
        <v>0</v>
      </c>
      <c r="J14" s="18">
        <f t="shared" si="1"/>
        <v>0</v>
      </c>
      <c r="K14" s="18">
        <f t="shared" si="1"/>
        <v>0</v>
      </c>
      <c r="L14" s="18">
        <f t="shared" si="1"/>
        <v>0</v>
      </c>
      <c r="M14" s="18">
        <f t="shared" si="1"/>
        <v>0</v>
      </c>
      <c r="N14" s="18">
        <f t="shared" si="1"/>
        <v>0</v>
      </c>
      <c r="O14" s="18">
        <f t="shared" si="1"/>
        <v>0</v>
      </c>
      <c r="P14" s="18">
        <f t="shared" si="1"/>
        <v>0</v>
      </c>
      <c r="Q14" s="18">
        <f t="shared" si="1"/>
        <v>0</v>
      </c>
    </row>
    <row r="15" spans="1:17" ht="15.75" hidden="1">
      <c r="A15" s="20" t="s">
        <v>133</v>
      </c>
      <c r="B15" s="21"/>
      <c r="C15" s="21">
        <v>2230</v>
      </c>
      <c r="D15" s="21">
        <f>F15+G15+H15+I15+J15+K15+L15+M15+N15+O15+P15+Q15</f>
        <v>0</v>
      </c>
      <c r="E15" s="21"/>
      <c r="F15" s="21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7" ht="31.5" hidden="1">
      <c r="A16" s="5" t="s">
        <v>138</v>
      </c>
      <c r="B16" s="22"/>
      <c r="C16" s="22">
        <v>2210</v>
      </c>
      <c r="D16" s="21">
        <f>F16+G16+H16+I16+J16+K16+L16+M16+N16+O16+P16+Q16</f>
        <v>0</v>
      </c>
      <c r="E16" s="22">
        <v>-14.9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7" spans="1:17" ht="16.5" customHeight="1" hidden="1">
      <c r="A17" s="5" t="s">
        <v>22</v>
      </c>
      <c r="B17" s="22"/>
      <c r="C17" s="22">
        <v>2120</v>
      </c>
      <c r="D17" s="21">
        <f>F17+G17+H17+I17+J17+K17+L17+M17+N17+O17+P17+Q17</f>
        <v>0</v>
      </c>
      <c r="E17" s="22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 ht="15.75" hidden="1">
      <c r="A18" s="5" t="s">
        <v>127</v>
      </c>
      <c r="B18" s="22"/>
      <c r="C18" s="22">
        <v>2111</v>
      </c>
      <c r="D18" s="21">
        <f>F18+G18+H18+I18+J18+K18+L18+M18+N18+O18+P18+Q18</f>
        <v>0</v>
      </c>
      <c r="E18" s="22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31.5" hidden="1">
      <c r="A19" s="5" t="s">
        <v>146</v>
      </c>
      <c r="B19" s="22"/>
      <c r="C19" s="22">
        <v>2240</v>
      </c>
      <c r="D19" s="21">
        <f>F19+G19+H19+I19+J19+K19+L19+M19+N19+O19+P19+Q19</f>
        <v>0</v>
      </c>
      <c r="E19" s="22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s="19" customFormat="1" ht="36.75" customHeight="1" hidden="1">
      <c r="A20" s="23" t="s">
        <v>106</v>
      </c>
      <c r="B20" s="24">
        <v>10116</v>
      </c>
      <c r="C20" s="24"/>
      <c r="D20" s="18">
        <f>D23+D21+D22</f>
        <v>0</v>
      </c>
      <c r="E20" s="24"/>
      <c r="F20" s="18">
        <f aca="true" t="shared" si="2" ref="F20:Q20">F23+F21+F22</f>
        <v>0</v>
      </c>
      <c r="G20" s="18">
        <f t="shared" si="2"/>
        <v>0</v>
      </c>
      <c r="H20" s="18">
        <f t="shared" si="2"/>
        <v>0</v>
      </c>
      <c r="I20" s="18">
        <f t="shared" si="2"/>
        <v>0</v>
      </c>
      <c r="J20" s="18">
        <f t="shared" si="2"/>
        <v>0</v>
      </c>
      <c r="K20" s="18">
        <f t="shared" si="2"/>
        <v>0</v>
      </c>
      <c r="L20" s="18">
        <f t="shared" si="2"/>
        <v>0</v>
      </c>
      <c r="M20" s="18">
        <f t="shared" si="2"/>
        <v>0</v>
      </c>
      <c r="N20" s="18">
        <f t="shared" si="2"/>
        <v>0</v>
      </c>
      <c r="O20" s="18">
        <f t="shared" si="2"/>
        <v>0</v>
      </c>
      <c r="P20" s="18">
        <f t="shared" si="2"/>
        <v>0</v>
      </c>
      <c r="Q20" s="18">
        <f t="shared" si="2"/>
        <v>0</v>
      </c>
    </row>
    <row r="21" spans="1:17" s="27" customFormat="1" ht="15.75" hidden="1">
      <c r="A21" s="20" t="s">
        <v>127</v>
      </c>
      <c r="B21" s="25"/>
      <c r="C21" s="25">
        <v>2111</v>
      </c>
      <c r="D21" s="26">
        <f>F21+G21+H21+I21+J21+K21+L21+M21+N21+O21+P21+Q21</f>
        <v>0</v>
      </c>
      <c r="E21" s="2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s="27" customFormat="1" ht="15.75" hidden="1">
      <c r="A22" s="20" t="s">
        <v>22</v>
      </c>
      <c r="B22" s="25"/>
      <c r="C22" s="25">
        <v>2120</v>
      </c>
      <c r="D22" s="26">
        <f>F22+G22+H22+I22+J22+K22+L22+M22+N22+O22+P22+Q22</f>
        <v>0</v>
      </c>
      <c r="E22" s="25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ht="19.5" customHeight="1" hidden="1">
      <c r="A23" s="20" t="s">
        <v>125</v>
      </c>
      <c r="B23" s="22"/>
      <c r="C23" s="22">
        <v>2250</v>
      </c>
      <c r="D23" s="21">
        <f>F23+G23+H23+I23+J23+K23+L23+M23+N23+O23+P23+Q23</f>
        <v>0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</row>
    <row r="24" spans="1:17" s="30" customFormat="1" ht="46.5" customHeight="1" hidden="1">
      <c r="A24" s="23" t="s">
        <v>93</v>
      </c>
      <c r="B24" s="28">
        <v>130107</v>
      </c>
      <c r="C24" s="28"/>
      <c r="D24" s="29">
        <f>D25+D26+D27+D28+D33+D29+D30+D31+D32</f>
        <v>0</v>
      </c>
      <c r="E24" s="28"/>
      <c r="F24" s="29">
        <f aca="true" t="shared" si="3" ref="F24:Q24">F25+F26+F27+F28+F33+F29+F30+F31+F32</f>
        <v>0</v>
      </c>
      <c r="G24" s="29">
        <f t="shared" si="3"/>
        <v>0</v>
      </c>
      <c r="H24" s="29">
        <f t="shared" si="3"/>
        <v>0</v>
      </c>
      <c r="I24" s="29">
        <f t="shared" si="3"/>
        <v>0</v>
      </c>
      <c r="J24" s="29">
        <f t="shared" si="3"/>
        <v>0</v>
      </c>
      <c r="K24" s="29">
        <f t="shared" si="3"/>
        <v>0</v>
      </c>
      <c r="L24" s="29">
        <f t="shared" si="3"/>
        <v>0</v>
      </c>
      <c r="M24" s="29">
        <f t="shared" si="3"/>
        <v>0</v>
      </c>
      <c r="N24" s="29">
        <f t="shared" si="3"/>
        <v>0</v>
      </c>
      <c r="O24" s="29">
        <f t="shared" si="3"/>
        <v>0</v>
      </c>
      <c r="P24" s="29">
        <f t="shared" si="3"/>
        <v>0</v>
      </c>
      <c r="Q24" s="29">
        <f t="shared" si="3"/>
        <v>0</v>
      </c>
    </row>
    <row r="25" spans="1:17" ht="29.25" customHeight="1" hidden="1">
      <c r="A25" s="5" t="s">
        <v>22</v>
      </c>
      <c r="B25" s="22"/>
      <c r="C25" s="22">
        <v>2120</v>
      </c>
      <c r="D25" s="21">
        <f aca="true" t="shared" si="4" ref="D25:D33">F25+G25+H25+I25+J25+K25+L25+M25+N25+O25+P25+Q25</f>
        <v>0</v>
      </c>
      <c r="E25" s="22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1:17" ht="64.5" customHeight="1" hidden="1">
      <c r="A26" s="20" t="s">
        <v>195</v>
      </c>
      <c r="B26" s="22"/>
      <c r="C26" s="22">
        <v>2282</v>
      </c>
      <c r="D26" s="21">
        <f t="shared" si="4"/>
        <v>0</v>
      </c>
      <c r="E26" s="22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7" ht="31.5" hidden="1">
      <c r="A27" s="5" t="s">
        <v>146</v>
      </c>
      <c r="B27" s="22"/>
      <c r="C27" s="22">
        <v>2240</v>
      </c>
      <c r="D27" s="21">
        <f t="shared" si="4"/>
        <v>0</v>
      </c>
      <c r="E27" s="22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1:17" ht="31.5" hidden="1">
      <c r="A28" s="20" t="s">
        <v>138</v>
      </c>
      <c r="B28" s="22"/>
      <c r="C28" s="22">
        <v>2210</v>
      </c>
      <c r="D28" s="21">
        <f t="shared" si="4"/>
        <v>0</v>
      </c>
      <c r="E28" s="22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pans="1:17" ht="15.75" hidden="1">
      <c r="A29" s="20" t="s">
        <v>125</v>
      </c>
      <c r="B29" s="22"/>
      <c r="C29" s="22">
        <v>2250</v>
      </c>
      <c r="D29" s="21">
        <f t="shared" si="4"/>
        <v>0</v>
      </c>
      <c r="E29" s="22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7" ht="15.75" hidden="1">
      <c r="A30" s="20" t="s">
        <v>128</v>
      </c>
      <c r="B30" s="22"/>
      <c r="C30" s="22">
        <v>2274</v>
      </c>
      <c r="D30" s="21">
        <f t="shared" si="4"/>
        <v>0</v>
      </c>
      <c r="E30" s="22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17" ht="15.75" hidden="1">
      <c r="A31" s="20" t="s">
        <v>130</v>
      </c>
      <c r="B31" s="22"/>
      <c r="C31" s="22">
        <v>2273</v>
      </c>
      <c r="D31" s="21">
        <f t="shared" si="4"/>
        <v>0</v>
      </c>
      <c r="E31" s="22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1:17" ht="15.75" hidden="1">
      <c r="A32" s="20" t="s">
        <v>127</v>
      </c>
      <c r="B32" s="22"/>
      <c r="C32" s="22">
        <v>2111</v>
      </c>
      <c r="D32" s="21">
        <f t="shared" si="4"/>
        <v>0</v>
      </c>
      <c r="E32" s="22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</row>
    <row r="33" spans="1:17" ht="15.75" hidden="1">
      <c r="A33" s="5" t="s">
        <v>133</v>
      </c>
      <c r="B33" s="22"/>
      <c r="C33" s="22">
        <v>2230</v>
      </c>
      <c r="D33" s="21">
        <f t="shared" si="4"/>
        <v>0</v>
      </c>
      <c r="E33" s="22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1:17" s="19" customFormat="1" ht="45.75" customHeight="1" hidden="1">
      <c r="A34" s="23" t="s">
        <v>156</v>
      </c>
      <c r="B34" s="24">
        <v>130110</v>
      </c>
      <c r="C34" s="24"/>
      <c r="D34" s="18">
        <f>D35+D36+D37+D38+D39+D40+D41+D42+D43+D44</f>
        <v>0</v>
      </c>
      <c r="E34" s="24"/>
      <c r="F34" s="18">
        <f aca="true" t="shared" si="5" ref="F34:Q34">F35+F36+F37+F38+F39+F40+F41+F42+F43+F44</f>
        <v>0</v>
      </c>
      <c r="G34" s="18">
        <f t="shared" si="5"/>
        <v>0</v>
      </c>
      <c r="H34" s="18">
        <f t="shared" si="5"/>
        <v>0</v>
      </c>
      <c r="I34" s="18">
        <f t="shared" si="5"/>
        <v>0</v>
      </c>
      <c r="J34" s="18">
        <f t="shared" si="5"/>
        <v>0</v>
      </c>
      <c r="K34" s="18">
        <f t="shared" si="5"/>
        <v>0</v>
      </c>
      <c r="L34" s="18">
        <f t="shared" si="5"/>
        <v>0</v>
      </c>
      <c r="M34" s="18">
        <f t="shared" si="5"/>
        <v>0</v>
      </c>
      <c r="N34" s="18">
        <f t="shared" si="5"/>
        <v>0</v>
      </c>
      <c r="O34" s="18">
        <f t="shared" si="5"/>
        <v>0</v>
      </c>
      <c r="P34" s="18">
        <f t="shared" si="5"/>
        <v>0</v>
      </c>
      <c r="Q34" s="18">
        <f t="shared" si="5"/>
        <v>0</v>
      </c>
    </row>
    <row r="35" spans="1:17" ht="15.75" hidden="1">
      <c r="A35" s="5" t="s">
        <v>133</v>
      </c>
      <c r="B35" s="22"/>
      <c r="C35" s="22">
        <v>2230</v>
      </c>
      <c r="D35" s="21">
        <f aca="true" t="shared" si="6" ref="D35:D44">F35+G35+H35+I35+J35+K35+L35+M35+N35+O35+P35+Q35</f>
        <v>0</v>
      </c>
      <c r="E35" s="22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ht="15.75" hidden="1">
      <c r="A36" s="5" t="s">
        <v>125</v>
      </c>
      <c r="B36" s="22"/>
      <c r="C36" s="22">
        <v>2250</v>
      </c>
      <c r="D36" s="21">
        <f t="shared" si="6"/>
        <v>0</v>
      </c>
      <c r="E36" s="22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 ht="31.5" hidden="1">
      <c r="A37" s="5" t="s">
        <v>192</v>
      </c>
      <c r="B37" s="22"/>
      <c r="C37" s="22">
        <v>2240</v>
      </c>
      <c r="D37" s="21">
        <f t="shared" si="6"/>
        <v>0</v>
      </c>
      <c r="E37" s="22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1:17" ht="31.5" hidden="1">
      <c r="A38" s="20" t="s">
        <v>138</v>
      </c>
      <c r="B38" s="22"/>
      <c r="C38" s="22">
        <v>2210</v>
      </c>
      <c r="D38" s="21">
        <f t="shared" si="6"/>
        <v>0</v>
      </c>
      <c r="E38" s="22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15.75" hidden="1">
      <c r="A39" s="5" t="s">
        <v>129</v>
      </c>
      <c r="B39" s="22"/>
      <c r="C39" s="22">
        <v>2271</v>
      </c>
      <c r="D39" s="21">
        <f t="shared" si="6"/>
        <v>0</v>
      </c>
      <c r="E39" s="22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 ht="15.75" hidden="1">
      <c r="A40" s="5" t="s">
        <v>130</v>
      </c>
      <c r="B40" s="22"/>
      <c r="C40" s="22">
        <v>2273</v>
      </c>
      <c r="D40" s="21">
        <f t="shared" si="6"/>
        <v>0</v>
      </c>
      <c r="E40" s="22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17" ht="15.75" hidden="1">
      <c r="A41" s="5" t="s">
        <v>193</v>
      </c>
      <c r="B41" s="22"/>
      <c r="C41" s="22">
        <v>2250</v>
      </c>
      <c r="D41" s="21">
        <f t="shared" si="6"/>
        <v>0</v>
      </c>
      <c r="E41" s="22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17" ht="33.75" customHeight="1" hidden="1">
      <c r="A42" s="5" t="s">
        <v>136</v>
      </c>
      <c r="B42" s="22"/>
      <c r="C42" s="22">
        <v>2272</v>
      </c>
      <c r="D42" s="21">
        <f t="shared" si="6"/>
        <v>0</v>
      </c>
      <c r="E42" s="22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17" ht="15.75" hidden="1">
      <c r="A43" s="5" t="s">
        <v>130</v>
      </c>
      <c r="B43" s="22"/>
      <c r="C43" s="22">
        <v>2273</v>
      </c>
      <c r="D43" s="21">
        <f t="shared" si="6"/>
        <v>0</v>
      </c>
      <c r="E43" s="22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4" spans="1:17" ht="15.75" hidden="1">
      <c r="A44" s="5" t="s">
        <v>129</v>
      </c>
      <c r="B44" s="22"/>
      <c r="C44" s="22">
        <v>2271</v>
      </c>
      <c r="D44" s="21">
        <f t="shared" si="6"/>
        <v>0</v>
      </c>
      <c r="E44" s="22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</row>
    <row r="45" spans="1:17" s="30" customFormat="1" ht="35.25" customHeight="1" hidden="1">
      <c r="A45" s="23" t="s">
        <v>145</v>
      </c>
      <c r="B45" s="28">
        <v>130112</v>
      </c>
      <c r="C45" s="28"/>
      <c r="D45" s="29">
        <f>D46+D50</f>
        <v>0</v>
      </c>
      <c r="E45" s="28"/>
      <c r="F45" s="29">
        <f aca="true" t="shared" si="7" ref="F45:Q45">F46+F50</f>
        <v>0</v>
      </c>
      <c r="G45" s="29">
        <f t="shared" si="7"/>
        <v>0</v>
      </c>
      <c r="H45" s="29">
        <f t="shared" si="7"/>
        <v>0</v>
      </c>
      <c r="I45" s="29">
        <f t="shared" si="7"/>
        <v>0</v>
      </c>
      <c r="J45" s="29">
        <f t="shared" si="7"/>
        <v>0</v>
      </c>
      <c r="K45" s="29">
        <f t="shared" si="7"/>
        <v>0</v>
      </c>
      <c r="L45" s="29">
        <f t="shared" si="7"/>
        <v>0</v>
      </c>
      <c r="M45" s="29">
        <f t="shared" si="7"/>
        <v>0</v>
      </c>
      <c r="N45" s="29">
        <f t="shared" si="7"/>
        <v>0</v>
      </c>
      <c r="O45" s="29">
        <f t="shared" si="7"/>
        <v>0</v>
      </c>
      <c r="P45" s="29">
        <f t="shared" si="7"/>
        <v>0</v>
      </c>
      <c r="Q45" s="29">
        <f t="shared" si="7"/>
        <v>0</v>
      </c>
    </row>
    <row r="46" spans="1:17" ht="47.25" hidden="1">
      <c r="A46" s="20" t="s">
        <v>155</v>
      </c>
      <c r="B46" s="22"/>
      <c r="C46" s="22">
        <v>2610</v>
      </c>
      <c r="D46" s="21">
        <f>F46+G46+H46+I46+J46+K46+L46+M46+N46+O46+P46+Q46</f>
        <v>0</v>
      </c>
      <c r="E46" s="22"/>
      <c r="F46" s="21">
        <f>F47</f>
        <v>0</v>
      </c>
      <c r="G46" s="21">
        <f aca="true" t="shared" si="8" ref="G46:Q46">G47</f>
        <v>0</v>
      </c>
      <c r="H46" s="21">
        <f t="shared" si="8"/>
        <v>0</v>
      </c>
      <c r="I46" s="21">
        <f t="shared" si="8"/>
        <v>0</v>
      </c>
      <c r="J46" s="21">
        <f t="shared" si="8"/>
        <v>0</v>
      </c>
      <c r="K46" s="21">
        <f t="shared" si="8"/>
        <v>0</v>
      </c>
      <c r="L46" s="21">
        <f t="shared" si="8"/>
        <v>0</v>
      </c>
      <c r="M46" s="21">
        <f t="shared" si="8"/>
        <v>0</v>
      </c>
      <c r="N46" s="21">
        <f t="shared" si="8"/>
        <v>0</v>
      </c>
      <c r="O46" s="21">
        <f t="shared" si="8"/>
        <v>0</v>
      </c>
      <c r="P46" s="21">
        <f t="shared" si="8"/>
        <v>0</v>
      </c>
      <c r="Q46" s="21">
        <f t="shared" si="8"/>
        <v>0</v>
      </c>
    </row>
    <row r="47" spans="1:17" s="38" customFormat="1" ht="75" hidden="1">
      <c r="A47" s="72" t="s">
        <v>649</v>
      </c>
      <c r="B47" s="73"/>
      <c r="C47" s="73"/>
      <c r="D47" s="29">
        <f>F47+G47+H47+I47+J47+K47+L47+M47+N47+O47+P47+Q47</f>
        <v>0</v>
      </c>
      <c r="E47" s="73"/>
      <c r="F47" s="74"/>
      <c r="G47" s="272">
        <f>200000-200000</f>
        <v>0</v>
      </c>
      <c r="H47" s="74"/>
      <c r="I47" s="74"/>
      <c r="J47" s="74"/>
      <c r="K47" s="74"/>
      <c r="L47" s="74"/>
      <c r="M47" s="74"/>
      <c r="N47" s="74"/>
      <c r="O47" s="74"/>
      <c r="P47" s="74"/>
      <c r="Q47" s="74"/>
    </row>
    <row r="48" spans="1:17" s="38" customFormat="1" ht="30" hidden="1">
      <c r="A48" s="72" t="s">
        <v>646</v>
      </c>
      <c r="B48" s="73"/>
      <c r="C48" s="73"/>
      <c r="D48" s="21">
        <f>F48+G48+H48+I48+J48+K48+L48+M48+N48+O48+P48+Q48</f>
        <v>0</v>
      </c>
      <c r="E48" s="73"/>
      <c r="F48" s="74"/>
      <c r="G48" s="272"/>
      <c r="H48" s="74"/>
      <c r="I48" s="74"/>
      <c r="J48" s="74"/>
      <c r="K48" s="74"/>
      <c r="L48" s="74"/>
      <c r="M48" s="74"/>
      <c r="N48" s="74"/>
      <c r="O48" s="74"/>
      <c r="P48" s="74"/>
      <c r="Q48" s="74"/>
    </row>
    <row r="49" spans="1:17" s="38" customFormat="1" ht="30" hidden="1">
      <c r="A49" s="72" t="s">
        <v>647</v>
      </c>
      <c r="B49" s="73"/>
      <c r="C49" s="73"/>
      <c r="D49" s="21">
        <f>F49+G49+H49+I49+J49+K49+L49+M49+N49+O49+P49+Q49</f>
        <v>0</v>
      </c>
      <c r="E49" s="73"/>
      <c r="F49" s="74"/>
      <c r="G49" s="272"/>
      <c r="H49" s="74"/>
      <c r="I49" s="74"/>
      <c r="J49" s="74"/>
      <c r="K49" s="74"/>
      <c r="L49" s="74"/>
      <c r="M49" s="74"/>
      <c r="N49" s="74"/>
      <c r="O49" s="74"/>
      <c r="P49" s="74"/>
      <c r="Q49" s="74"/>
    </row>
    <row r="50" spans="1:17" ht="31.5" hidden="1">
      <c r="A50" s="20" t="s">
        <v>138</v>
      </c>
      <c r="B50" s="22"/>
      <c r="C50" s="22">
        <v>2210</v>
      </c>
      <c r="D50" s="21">
        <f>F50+G50+H50+I50+J50+K50+L50+M50+N50+O50+P50+Q50</f>
        <v>0</v>
      </c>
      <c r="E50" s="22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</row>
    <row r="51" spans="1:17" s="37" customFormat="1" ht="30" customHeight="1" hidden="1">
      <c r="A51" s="34" t="s">
        <v>78</v>
      </c>
      <c r="B51" s="35"/>
      <c r="C51" s="35"/>
      <c r="D51" s="36">
        <f>D52+D69+D75+D84+D90</f>
        <v>0</v>
      </c>
      <c r="E51" s="35"/>
      <c r="F51" s="36">
        <f aca="true" t="shared" si="9" ref="F51:Q51">F52+F69+F75+F84+F90</f>
        <v>0</v>
      </c>
      <c r="G51" s="36">
        <f t="shared" si="9"/>
        <v>0</v>
      </c>
      <c r="H51" s="36">
        <f t="shared" si="9"/>
        <v>0</v>
      </c>
      <c r="I51" s="36">
        <f t="shared" si="9"/>
        <v>0</v>
      </c>
      <c r="J51" s="36">
        <f t="shared" si="9"/>
        <v>0</v>
      </c>
      <c r="K51" s="36">
        <f t="shared" si="9"/>
        <v>0</v>
      </c>
      <c r="L51" s="36">
        <f t="shared" si="9"/>
        <v>0</v>
      </c>
      <c r="M51" s="36">
        <f t="shared" si="9"/>
        <v>0</v>
      </c>
      <c r="N51" s="36">
        <f t="shared" si="9"/>
        <v>0</v>
      </c>
      <c r="O51" s="36">
        <f t="shared" si="9"/>
        <v>0</v>
      </c>
      <c r="P51" s="36">
        <f t="shared" si="9"/>
        <v>0</v>
      </c>
      <c r="Q51" s="36">
        <f t="shared" si="9"/>
        <v>0</v>
      </c>
    </row>
    <row r="52" spans="1:17" s="30" customFormat="1" ht="15.75" hidden="1">
      <c r="A52" s="23" t="s">
        <v>84</v>
      </c>
      <c r="B52" s="28">
        <v>80101</v>
      </c>
      <c r="C52" s="28"/>
      <c r="D52" s="29">
        <f>D53+D54+D56+D57+D58+D59+D60+D61+D62+D63+D64+D65+D66+D67+D68+D55</f>
        <v>0</v>
      </c>
      <c r="E52" s="29">
        <f>E53+E54+E56+E57+E58+E59+E60+E61+E62+E63+E64+E65+E66+E67+E68+E55</f>
        <v>0</v>
      </c>
      <c r="F52" s="29">
        <f>F53+F54+F56+F57+F58+F59+F60+F61+F62+F63+F64+F65+F66+F67+F68+F55</f>
        <v>0</v>
      </c>
      <c r="G52" s="29">
        <f aca="true" t="shared" si="10" ref="G52:Q52">G53+G54+G56+G57+G58+G59+G60+G61+G62+G63+G64+G65+G66+G67+G68+G55</f>
        <v>0</v>
      </c>
      <c r="H52" s="29">
        <f t="shared" si="10"/>
        <v>0</v>
      </c>
      <c r="I52" s="29">
        <f t="shared" si="10"/>
        <v>0</v>
      </c>
      <c r="J52" s="29">
        <f t="shared" si="10"/>
        <v>0</v>
      </c>
      <c r="K52" s="29">
        <f t="shared" si="10"/>
        <v>0</v>
      </c>
      <c r="L52" s="29">
        <f t="shared" si="10"/>
        <v>0</v>
      </c>
      <c r="M52" s="29">
        <f t="shared" si="10"/>
        <v>0</v>
      </c>
      <c r="N52" s="29">
        <f t="shared" si="10"/>
        <v>0</v>
      </c>
      <c r="O52" s="29">
        <f t="shared" si="10"/>
        <v>0</v>
      </c>
      <c r="P52" s="29">
        <f t="shared" si="10"/>
        <v>0</v>
      </c>
      <c r="Q52" s="29">
        <f t="shared" si="10"/>
        <v>0</v>
      </c>
    </row>
    <row r="53" spans="1:17" s="27" customFormat="1" ht="32.25" customHeight="1" hidden="1">
      <c r="A53" s="20" t="s">
        <v>138</v>
      </c>
      <c r="B53" s="25"/>
      <c r="C53" s="25">
        <v>2210</v>
      </c>
      <c r="D53" s="21">
        <f aca="true" t="shared" si="11" ref="D53:D68">F53+G53+H53+I53+J53+K53+L53+M53+N53+O53+P53+Q53</f>
        <v>0</v>
      </c>
      <c r="E53" s="25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</row>
    <row r="54" spans="1:17" s="27" customFormat="1" ht="30.75" customHeight="1" hidden="1">
      <c r="A54" s="20" t="s">
        <v>152</v>
      </c>
      <c r="B54" s="25"/>
      <c r="C54" s="25">
        <v>2220</v>
      </c>
      <c r="D54" s="21">
        <f t="shared" si="11"/>
        <v>0</v>
      </c>
      <c r="E54" s="25"/>
      <c r="F54" s="26"/>
      <c r="G54" s="26"/>
      <c r="H54" s="273"/>
      <c r="I54" s="26"/>
      <c r="J54" s="26"/>
      <c r="K54" s="26"/>
      <c r="L54" s="26"/>
      <c r="M54" s="26"/>
      <c r="N54" s="26"/>
      <c r="O54" s="26"/>
      <c r="P54" s="26"/>
      <c r="Q54" s="26"/>
    </row>
    <row r="55" spans="1:17" s="27" customFormat="1" ht="20.25" customHeight="1" hidden="1">
      <c r="A55" s="20" t="s">
        <v>133</v>
      </c>
      <c r="B55" s="25"/>
      <c r="C55" s="25">
        <v>2230</v>
      </c>
      <c r="D55" s="26">
        <f t="shared" si="11"/>
        <v>0</v>
      </c>
      <c r="E55" s="25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</row>
    <row r="56" spans="1:17" s="27" customFormat="1" ht="31.5" customHeight="1" hidden="1">
      <c r="A56" s="20" t="s">
        <v>146</v>
      </c>
      <c r="B56" s="25"/>
      <c r="C56" s="25">
        <v>2240</v>
      </c>
      <c r="D56" s="21">
        <f t="shared" si="11"/>
        <v>0</v>
      </c>
      <c r="E56" s="25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</row>
    <row r="57" spans="1:17" s="27" customFormat="1" ht="30.75" customHeight="1" hidden="1">
      <c r="A57" s="20" t="s">
        <v>626</v>
      </c>
      <c r="B57" s="25"/>
      <c r="C57" s="25">
        <v>2111</v>
      </c>
      <c r="D57" s="21">
        <f t="shared" si="11"/>
        <v>0</v>
      </c>
      <c r="E57" s="25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</row>
    <row r="58" spans="1:17" s="27" customFormat="1" ht="15.75" hidden="1">
      <c r="A58" s="20" t="s">
        <v>125</v>
      </c>
      <c r="B58" s="25"/>
      <c r="C58" s="25">
        <v>2250</v>
      </c>
      <c r="D58" s="21">
        <f t="shared" si="11"/>
        <v>0</v>
      </c>
      <c r="E58" s="25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</row>
    <row r="59" spans="1:17" s="27" customFormat="1" ht="79.5" customHeight="1" hidden="1">
      <c r="A59" s="20" t="s">
        <v>648</v>
      </c>
      <c r="B59" s="25"/>
      <c r="C59" s="25">
        <v>2220</v>
      </c>
      <c r="D59" s="21">
        <f t="shared" si="11"/>
        <v>0</v>
      </c>
      <c r="E59" s="25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</row>
    <row r="60" spans="1:17" ht="32.25" customHeight="1" hidden="1">
      <c r="A60" s="5" t="s">
        <v>136</v>
      </c>
      <c r="B60" s="22"/>
      <c r="C60" s="22">
        <v>2272</v>
      </c>
      <c r="D60" s="21">
        <f t="shared" si="11"/>
        <v>0</v>
      </c>
      <c r="E60" s="22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</row>
    <row r="61" spans="1:17" ht="19.5" customHeight="1" hidden="1">
      <c r="A61" s="5" t="s">
        <v>130</v>
      </c>
      <c r="B61" s="22"/>
      <c r="C61" s="22">
        <v>2273</v>
      </c>
      <c r="D61" s="21">
        <f t="shared" si="11"/>
        <v>0</v>
      </c>
      <c r="E61" s="22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</row>
    <row r="62" spans="1:17" ht="19.5" customHeight="1" hidden="1">
      <c r="A62" s="5" t="s">
        <v>128</v>
      </c>
      <c r="B62" s="22"/>
      <c r="C62" s="22">
        <v>2274</v>
      </c>
      <c r="D62" s="21">
        <f t="shared" si="11"/>
        <v>0</v>
      </c>
      <c r="E62" s="22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</row>
    <row r="63" spans="1:17" ht="19.5" customHeight="1" hidden="1">
      <c r="A63" s="5" t="s">
        <v>194</v>
      </c>
      <c r="B63" s="22"/>
      <c r="C63" s="22">
        <v>2275</v>
      </c>
      <c r="D63" s="21">
        <f t="shared" si="11"/>
        <v>0</v>
      </c>
      <c r="E63" s="22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</row>
    <row r="64" spans="1:17" ht="61.5" customHeight="1" hidden="1">
      <c r="A64" s="20" t="s">
        <v>195</v>
      </c>
      <c r="B64" s="22"/>
      <c r="C64" s="22">
        <v>2282</v>
      </c>
      <c r="D64" s="21">
        <f t="shared" si="11"/>
        <v>0</v>
      </c>
      <c r="E64" s="22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</row>
    <row r="65" spans="1:17" ht="27.75" customHeight="1" hidden="1">
      <c r="A65" s="20" t="s">
        <v>158</v>
      </c>
      <c r="B65" s="22"/>
      <c r="C65" s="22">
        <v>2710</v>
      </c>
      <c r="D65" s="21">
        <f t="shared" si="11"/>
        <v>0</v>
      </c>
      <c r="E65" s="22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</row>
    <row r="66" spans="1:17" ht="15.75" hidden="1">
      <c r="A66" s="5" t="s">
        <v>197</v>
      </c>
      <c r="B66" s="22"/>
      <c r="C66" s="22">
        <v>2730</v>
      </c>
      <c r="D66" s="21">
        <f t="shared" si="11"/>
        <v>0</v>
      </c>
      <c r="E66" s="22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</row>
    <row r="67" spans="1:17" ht="49.5" customHeight="1" hidden="1">
      <c r="A67" s="5" t="s">
        <v>627</v>
      </c>
      <c r="B67" s="22"/>
      <c r="C67" s="22">
        <v>2120</v>
      </c>
      <c r="D67" s="21">
        <f t="shared" si="11"/>
        <v>0</v>
      </c>
      <c r="E67" s="22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</row>
    <row r="68" spans="1:17" ht="18" customHeight="1" hidden="1">
      <c r="A68" s="5" t="s">
        <v>196</v>
      </c>
      <c r="B68" s="22"/>
      <c r="C68" s="22">
        <v>2800</v>
      </c>
      <c r="D68" s="21">
        <f t="shared" si="11"/>
        <v>0</v>
      </c>
      <c r="E68" s="22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</row>
    <row r="69" spans="1:17" s="30" customFormat="1" ht="32.25" customHeight="1" hidden="1">
      <c r="A69" s="23" t="s">
        <v>106</v>
      </c>
      <c r="B69" s="28">
        <v>10116</v>
      </c>
      <c r="C69" s="28"/>
      <c r="D69" s="29">
        <f>D70+D71+D72+D73+D74</f>
        <v>0</v>
      </c>
      <c r="E69" s="28"/>
      <c r="F69" s="29">
        <f aca="true" t="shared" si="12" ref="F69:Q69">F70+F71+F72+F73+F74</f>
        <v>0</v>
      </c>
      <c r="G69" s="29">
        <f t="shared" si="12"/>
        <v>0</v>
      </c>
      <c r="H69" s="29">
        <f t="shared" si="12"/>
        <v>0</v>
      </c>
      <c r="I69" s="29">
        <f t="shared" si="12"/>
        <v>0</v>
      </c>
      <c r="J69" s="29">
        <f t="shared" si="12"/>
        <v>0</v>
      </c>
      <c r="K69" s="29">
        <f t="shared" si="12"/>
        <v>0</v>
      </c>
      <c r="L69" s="29">
        <f t="shared" si="12"/>
        <v>0</v>
      </c>
      <c r="M69" s="29">
        <f t="shared" si="12"/>
        <v>0</v>
      </c>
      <c r="N69" s="29">
        <f t="shared" si="12"/>
        <v>0</v>
      </c>
      <c r="O69" s="29">
        <f t="shared" si="12"/>
        <v>0</v>
      </c>
      <c r="P69" s="29">
        <f t="shared" si="12"/>
        <v>0</v>
      </c>
      <c r="Q69" s="29">
        <f t="shared" si="12"/>
        <v>0</v>
      </c>
    </row>
    <row r="70" spans="1:17" ht="31.5" hidden="1">
      <c r="A70" s="20" t="s">
        <v>138</v>
      </c>
      <c r="B70" s="22"/>
      <c r="C70" s="22">
        <v>2210</v>
      </c>
      <c r="D70" s="21">
        <f>F70+G70+H70+I70+J70+K70+L70+M70+N70+O70+P70+Q70</f>
        <v>0</v>
      </c>
      <c r="E70" s="22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</row>
    <row r="71" spans="1:17" ht="32.25" customHeight="1" hidden="1">
      <c r="A71" s="5" t="s">
        <v>192</v>
      </c>
      <c r="B71" s="22"/>
      <c r="C71" s="22">
        <v>2240</v>
      </c>
      <c r="D71" s="21">
        <f>F71+G71+H71+I71+J71+K71+L71+M71+N71+O71+P71+Q71</f>
        <v>0</v>
      </c>
      <c r="E71" s="22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</row>
    <row r="72" spans="1:17" ht="31.5" customHeight="1" hidden="1">
      <c r="A72" s="20" t="s">
        <v>130</v>
      </c>
      <c r="B72" s="22"/>
      <c r="C72" s="22">
        <v>2273</v>
      </c>
      <c r="D72" s="21">
        <f>F72+G72+H72+I72+J72+K72+L72+M72+N72+O72+P72+Q72</f>
        <v>0</v>
      </c>
      <c r="E72" s="22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</row>
    <row r="73" spans="1:17" ht="18" customHeight="1" hidden="1">
      <c r="A73" s="20" t="s">
        <v>127</v>
      </c>
      <c r="B73" s="22"/>
      <c r="C73" s="22">
        <v>2111</v>
      </c>
      <c r="D73" s="21">
        <f>F73+G73+H73+I73+J73+K73+L73+M73+N73+O73+P73+Q73</f>
        <v>0</v>
      </c>
      <c r="E73" s="22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</row>
    <row r="74" spans="1:17" ht="31.5" customHeight="1" hidden="1">
      <c r="A74" s="20" t="s">
        <v>22</v>
      </c>
      <c r="B74" s="22"/>
      <c r="C74" s="22">
        <v>2120</v>
      </c>
      <c r="D74" s="21">
        <f>F74+G74+H74+I74+J74+K74+L74+M74+N74+O74+P74+Q74</f>
        <v>0</v>
      </c>
      <c r="E74" s="22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</row>
    <row r="75" spans="1:17" s="30" customFormat="1" ht="31.5" hidden="1">
      <c r="A75" s="23" t="s">
        <v>202</v>
      </c>
      <c r="B75" s="28">
        <v>80800</v>
      </c>
      <c r="C75" s="28"/>
      <c r="D75" s="29">
        <f>D76+D77+D78+D79+D80+D81+D82+D83</f>
        <v>0</v>
      </c>
      <c r="E75" s="28"/>
      <c r="F75" s="29">
        <f aca="true" t="shared" si="13" ref="F75:Q75">F76+F77+F78+F79+F80+F81+F82+F83</f>
        <v>0</v>
      </c>
      <c r="G75" s="29">
        <f t="shared" si="13"/>
        <v>0</v>
      </c>
      <c r="H75" s="29">
        <f t="shared" si="13"/>
        <v>0</v>
      </c>
      <c r="I75" s="29">
        <f t="shared" si="13"/>
        <v>0</v>
      </c>
      <c r="J75" s="29">
        <f t="shared" si="13"/>
        <v>0</v>
      </c>
      <c r="K75" s="29">
        <f t="shared" si="13"/>
        <v>0</v>
      </c>
      <c r="L75" s="29">
        <f t="shared" si="13"/>
        <v>0</v>
      </c>
      <c r="M75" s="29">
        <f t="shared" si="13"/>
        <v>0</v>
      </c>
      <c r="N75" s="29">
        <f t="shared" si="13"/>
        <v>0</v>
      </c>
      <c r="O75" s="29">
        <f t="shared" si="13"/>
        <v>0</v>
      </c>
      <c r="P75" s="29">
        <f t="shared" si="13"/>
        <v>0</v>
      </c>
      <c r="Q75" s="29">
        <f t="shared" si="13"/>
        <v>0</v>
      </c>
    </row>
    <row r="76" spans="1:17" ht="19.5" customHeight="1" hidden="1">
      <c r="A76" s="5" t="s">
        <v>127</v>
      </c>
      <c r="B76" s="22"/>
      <c r="C76" s="22">
        <v>2111</v>
      </c>
      <c r="D76" s="21">
        <f aca="true" t="shared" si="14" ref="D76:D83">F76+G76+H76+I76+J76+K76+L76+M76+N76+O76+P76+Q76</f>
        <v>0</v>
      </c>
      <c r="E76" s="22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</row>
    <row r="77" spans="1:17" ht="33.75" customHeight="1" hidden="1">
      <c r="A77" s="5" t="s">
        <v>22</v>
      </c>
      <c r="B77" s="22"/>
      <c r="C77" s="22">
        <v>2120</v>
      </c>
      <c r="D77" s="21">
        <f t="shared" si="14"/>
        <v>0</v>
      </c>
      <c r="E77" s="22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</row>
    <row r="78" spans="1:17" ht="33" customHeight="1" hidden="1">
      <c r="A78" s="20" t="s">
        <v>138</v>
      </c>
      <c r="B78" s="22"/>
      <c r="C78" s="22">
        <v>2210</v>
      </c>
      <c r="D78" s="21">
        <f t="shared" si="14"/>
        <v>0</v>
      </c>
      <c r="E78" s="22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</row>
    <row r="79" spans="1:17" ht="21" customHeight="1" hidden="1">
      <c r="A79" s="20" t="s">
        <v>133</v>
      </c>
      <c r="B79" s="22"/>
      <c r="C79" s="22">
        <v>2230</v>
      </c>
      <c r="D79" s="21">
        <f t="shared" si="14"/>
        <v>0</v>
      </c>
      <c r="E79" s="22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</row>
    <row r="80" spans="1:17" ht="19.5" customHeight="1" hidden="1">
      <c r="A80" s="20" t="s">
        <v>129</v>
      </c>
      <c r="B80" s="22"/>
      <c r="C80" s="22">
        <v>2271</v>
      </c>
      <c r="D80" s="21">
        <f t="shared" si="14"/>
        <v>0</v>
      </c>
      <c r="E80" s="22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</row>
    <row r="81" spans="1:17" ht="31.5" customHeight="1" hidden="1">
      <c r="A81" s="5" t="s">
        <v>152</v>
      </c>
      <c r="B81" s="22"/>
      <c r="C81" s="22">
        <v>2220</v>
      </c>
      <c r="D81" s="21">
        <f t="shared" si="14"/>
        <v>0</v>
      </c>
      <c r="E81" s="22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</row>
    <row r="82" spans="1:17" ht="23.25" customHeight="1" hidden="1">
      <c r="A82" s="5" t="s">
        <v>197</v>
      </c>
      <c r="B82" s="22"/>
      <c r="C82" s="22">
        <v>2730</v>
      </c>
      <c r="D82" s="21">
        <f t="shared" si="14"/>
        <v>0</v>
      </c>
      <c r="E82" s="22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</row>
    <row r="83" spans="1:17" ht="31.5" hidden="1">
      <c r="A83" s="5" t="s">
        <v>192</v>
      </c>
      <c r="B83" s="22"/>
      <c r="C83" s="22">
        <v>2240</v>
      </c>
      <c r="D83" s="21">
        <f t="shared" si="14"/>
        <v>0</v>
      </c>
      <c r="E83" s="22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</row>
    <row r="84" spans="1:17" s="30" customFormat="1" ht="126.75" customHeight="1" hidden="1">
      <c r="A84" s="23" t="s">
        <v>209</v>
      </c>
      <c r="B84" s="28">
        <v>81003</v>
      </c>
      <c r="C84" s="28"/>
      <c r="D84" s="29">
        <f>D89+D86+D87+D88+D85</f>
        <v>0</v>
      </c>
      <c r="E84" s="28"/>
      <c r="F84" s="29">
        <f aca="true" t="shared" si="15" ref="F84:Q84">F89+F86+F87+F88+F85</f>
        <v>0</v>
      </c>
      <c r="G84" s="29">
        <f t="shared" si="15"/>
        <v>0</v>
      </c>
      <c r="H84" s="29">
        <f t="shared" si="15"/>
        <v>0</v>
      </c>
      <c r="I84" s="29">
        <f t="shared" si="15"/>
        <v>0</v>
      </c>
      <c r="J84" s="29">
        <f t="shared" si="15"/>
        <v>0</v>
      </c>
      <c r="K84" s="29">
        <f t="shared" si="15"/>
        <v>0</v>
      </c>
      <c r="L84" s="29">
        <f t="shared" si="15"/>
        <v>0</v>
      </c>
      <c r="M84" s="29">
        <f t="shared" si="15"/>
        <v>0</v>
      </c>
      <c r="N84" s="29">
        <f t="shared" si="15"/>
        <v>0</v>
      </c>
      <c r="O84" s="29">
        <f t="shared" si="15"/>
        <v>0</v>
      </c>
      <c r="P84" s="29">
        <f t="shared" si="15"/>
        <v>0</v>
      </c>
      <c r="Q84" s="29">
        <f t="shared" si="15"/>
        <v>0</v>
      </c>
    </row>
    <row r="85" spans="1:17" s="27" customFormat="1" ht="31.5" hidden="1">
      <c r="A85" s="20" t="s">
        <v>138</v>
      </c>
      <c r="B85" s="25"/>
      <c r="C85" s="25">
        <v>2210</v>
      </c>
      <c r="D85" s="26">
        <f>F85+G85+H85+I85+J85+K85+L85+M85+N85+O85+P85+Q85</f>
        <v>0</v>
      </c>
      <c r="E85" s="25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</row>
    <row r="86" spans="1:17" s="27" customFormat="1" ht="15.75" hidden="1">
      <c r="A86" s="20" t="s">
        <v>127</v>
      </c>
      <c r="B86" s="25"/>
      <c r="C86" s="25">
        <v>2111</v>
      </c>
      <c r="D86" s="26">
        <f>F86+G86+H86+I86+J86+K86+L86+M86+N86+O86+P86+Q86</f>
        <v>0</v>
      </c>
      <c r="E86" s="25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</row>
    <row r="87" spans="1:17" s="27" customFormat="1" ht="31.5" hidden="1">
      <c r="A87" s="5" t="s">
        <v>192</v>
      </c>
      <c r="B87" s="25"/>
      <c r="C87" s="25">
        <v>2240</v>
      </c>
      <c r="D87" s="26">
        <f>F87+G87+H87+I87+J87+K87+L87+M87+N87+O87+P87+Q87</f>
        <v>0</v>
      </c>
      <c r="E87" s="25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</row>
    <row r="88" spans="1:17" s="27" customFormat="1" ht="29.25" customHeight="1" hidden="1">
      <c r="A88" s="5" t="s">
        <v>22</v>
      </c>
      <c r="B88" s="25"/>
      <c r="C88" s="25">
        <v>2120</v>
      </c>
      <c r="D88" s="26">
        <f>F88+G88+H88+I88+J88+K88+L88+M88+N88+O88+P88+Q88</f>
        <v>0</v>
      </c>
      <c r="E88" s="25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</row>
    <row r="89" spans="1:17" ht="15.75" hidden="1">
      <c r="A89" s="5" t="s">
        <v>128</v>
      </c>
      <c r="B89" s="22"/>
      <c r="C89" s="22">
        <v>2274</v>
      </c>
      <c r="D89" s="21">
        <f>F89+G89+H89+I89+J89+K89+L89+M89+N89+O89+P89+Q89</f>
        <v>0</v>
      </c>
      <c r="E89" s="22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</row>
    <row r="90" spans="1:17" s="30" customFormat="1" ht="35.25" customHeight="1" hidden="1">
      <c r="A90" s="23" t="s">
        <v>64</v>
      </c>
      <c r="B90" s="28">
        <v>10116</v>
      </c>
      <c r="C90" s="28"/>
      <c r="D90" s="29">
        <f>D93+D91+D92</f>
        <v>0</v>
      </c>
      <c r="E90" s="28"/>
      <c r="F90" s="29">
        <f aca="true" t="shared" si="16" ref="F90:Q90">F93+F91+F92</f>
        <v>0</v>
      </c>
      <c r="G90" s="29">
        <f t="shared" si="16"/>
        <v>0</v>
      </c>
      <c r="H90" s="29">
        <f t="shared" si="16"/>
        <v>0</v>
      </c>
      <c r="I90" s="29">
        <f t="shared" si="16"/>
        <v>0</v>
      </c>
      <c r="J90" s="29">
        <f t="shared" si="16"/>
        <v>0</v>
      </c>
      <c r="K90" s="29">
        <f t="shared" si="16"/>
        <v>0</v>
      </c>
      <c r="L90" s="29">
        <f t="shared" si="16"/>
        <v>0</v>
      </c>
      <c r="M90" s="29">
        <f t="shared" si="16"/>
        <v>0</v>
      </c>
      <c r="N90" s="29">
        <f t="shared" si="16"/>
        <v>0</v>
      </c>
      <c r="O90" s="29">
        <f t="shared" si="16"/>
        <v>0</v>
      </c>
      <c r="P90" s="29">
        <f t="shared" si="16"/>
        <v>0</v>
      </c>
      <c r="Q90" s="29">
        <f t="shared" si="16"/>
        <v>0</v>
      </c>
    </row>
    <row r="91" spans="1:17" s="27" customFormat="1" ht="24" customHeight="1" hidden="1">
      <c r="A91" s="20" t="s">
        <v>127</v>
      </c>
      <c r="B91" s="25"/>
      <c r="C91" s="25">
        <v>2111</v>
      </c>
      <c r="D91" s="26">
        <f>F91+G91+H91+I91+J91+K91+L91+M91+N91+O91+P91+Q91</f>
        <v>0</v>
      </c>
      <c r="E91" s="25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</row>
    <row r="92" spans="1:17" s="27" customFormat="1" ht="30" customHeight="1" hidden="1">
      <c r="A92" s="20" t="s">
        <v>22</v>
      </c>
      <c r="B92" s="25"/>
      <c r="C92" s="25">
        <v>2120</v>
      </c>
      <c r="D92" s="26">
        <f>F92+G92+H92+I92+J92+K92+L92+M92+N92+O92+P92+Q92</f>
        <v>0</v>
      </c>
      <c r="E92" s="25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</row>
    <row r="93" spans="1:17" ht="21.75" customHeight="1" hidden="1">
      <c r="A93" s="5" t="s">
        <v>129</v>
      </c>
      <c r="B93" s="22"/>
      <c r="C93" s="22">
        <v>2271</v>
      </c>
      <c r="D93" s="21">
        <f>F93+G93+H93+I93+J93+K93+L93+M93+N93+O93+P93+Q93</f>
        <v>0</v>
      </c>
      <c r="E93" s="22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</row>
    <row r="94" spans="1:17" s="11" customFormat="1" ht="15.75" hidden="1">
      <c r="A94" s="31" t="s">
        <v>87</v>
      </c>
      <c r="B94" s="32"/>
      <c r="C94" s="32"/>
      <c r="D94" s="16">
        <f>D95+D104+D123+D129+D135+D115+D139+D143+D148+D153</f>
        <v>0</v>
      </c>
      <c r="E94" s="32"/>
      <c r="F94" s="16">
        <f aca="true" t="shared" si="17" ref="F94:Q94">F95+F104+F123+F129+F135+F115+F139+F143+F148+F153</f>
        <v>0</v>
      </c>
      <c r="G94" s="16">
        <f t="shared" si="17"/>
        <v>0</v>
      </c>
      <c r="H94" s="16">
        <f t="shared" si="17"/>
        <v>0</v>
      </c>
      <c r="I94" s="16">
        <f t="shared" si="17"/>
        <v>0</v>
      </c>
      <c r="J94" s="16">
        <f t="shared" si="17"/>
        <v>0</v>
      </c>
      <c r="K94" s="16">
        <f t="shared" si="17"/>
        <v>0</v>
      </c>
      <c r="L94" s="16">
        <f t="shared" si="17"/>
        <v>0</v>
      </c>
      <c r="M94" s="16">
        <f t="shared" si="17"/>
        <v>0</v>
      </c>
      <c r="N94" s="16">
        <f t="shared" si="17"/>
        <v>0</v>
      </c>
      <c r="O94" s="16">
        <f t="shared" si="17"/>
        <v>0</v>
      </c>
      <c r="P94" s="16">
        <f t="shared" si="17"/>
        <v>0</v>
      </c>
      <c r="Q94" s="16">
        <f t="shared" si="17"/>
        <v>0</v>
      </c>
    </row>
    <row r="95" spans="1:17" s="19" customFormat="1" ht="15.75" hidden="1">
      <c r="A95" s="33" t="s">
        <v>89</v>
      </c>
      <c r="B95" s="24">
        <v>70101</v>
      </c>
      <c r="C95" s="24"/>
      <c r="D95" s="24">
        <f>D100+D101+D98+D97+D99+D102+D96+D103</f>
        <v>0</v>
      </c>
      <c r="E95" s="24"/>
      <c r="F95" s="24">
        <f aca="true" t="shared" si="18" ref="F95:Q95">F100+F101+F98+F97+F99+F102+F96+F103</f>
        <v>0</v>
      </c>
      <c r="G95" s="24">
        <f t="shared" si="18"/>
        <v>0</v>
      </c>
      <c r="H95" s="24">
        <f t="shared" si="18"/>
        <v>0</v>
      </c>
      <c r="I95" s="24">
        <f t="shared" si="18"/>
        <v>0</v>
      </c>
      <c r="J95" s="24">
        <f t="shared" si="18"/>
        <v>0</v>
      </c>
      <c r="K95" s="24">
        <f t="shared" si="18"/>
        <v>0</v>
      </c>
      <c r="L95" s="24">
        <f t="shared" si="18"/>
        <v>0</v>
      </c>
      <c r="M95" s="24">
        <f t="shared" si="18"/>
        <v>0</v>
      </c>
      <c r="N95" s="24">
        <f t="shared" si="18"/>
        <v>0</v>
      </c>
      <c r="O95" s="24">
        <f t="shared" si="18"/>
        <v>0</v>
      </c>
      <c r="P95" s="24">
        <f t="shared" si="18"/>
        <v>0</v>
      </c>
      <c r="Q95" s="24">
        <f t="shared" si="18"/>
        <v>0</v>
      </c>
    </row>
    <row r="96" spans="1:17" s="27" customFormat="1" ht="19.5" customHeight="1" hidden="1">
      <c r="A96" s="20" t="s">
        <v>127</v>
      </c>
      <c r="B96" s="25"/>
      <c r="C96" s="25">
        <v>2111</v>
      </c>
      <c r="D96" s="26">
        <f aca="true" t="shared" si="19" ref="D96:D103">F96+G96+H96+I96+J96+K96+L96+M96+N96+O96+P96+Q96</f>
        <v>0</v>
      </c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</row>
    <row r="97" spans="1:17" s="27" customFormat="1" ht="15.75" hidden="1">
      <c r="A97" s="20" t="s">
        <v>22</v>
      </c>
      <c r="B97" s="25"/>
      <c r="C97" s="25">
        <v>2120</v>
      </c>
      <c r="D97" s="21">
        <f t="shared" si="19"/>
        <v>0</v>
      </c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</row>
    <row r="98" spans="1:17" s="27" customFormat="1" ht="15.75" hidden="1">
      <c r="A98" s="5" t="s">
        <v>196</v>
      </c>
      <c r="B98" s="25"/>
      <c r="C98" s="25">
        <v>2800</v>
      </c>
      <c r="D98" s="21">
        <f t="shared" si="19"/>
        <v>0</v>
      </c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</row>
    <row r="99" spans="1:17" s="27" customFormat="1" ht="18.75" customHeight="1" hidden="1">
      <c r="A99" s="20" t="s">
        <v>133</v>
      </c>
      <c r="B99" s="25"/>
      <c r="C99" s="25">
        <v>2230</v>
      </c>
      <c r="D99" s="21">
        <f t="shared" si="19"/>
        <v>0</v>
      </c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</row>
    <row r="100" spans="1:17" ht="31.5" customHeight="1" hidden="1">
      <c r="A100" s="5" t="s">
        <v>138</v>
      </c>
      <c r="B100" s="22"/>
      <c r="C100" s="22">
        <v>2210</v>
      </c>
      <c r="D100" s="21">
        <f t="shared" si="19"/>
        <v>0</v>
      </c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</row>
    <row r="101" spans="1:17" ht="34.5" customHeight="1" hidden="1">
      <c r="A101" s="5" t="s">
        <v>146</v>
      </c>
      <c r="B101" s="22"/>
      <c r="C101" s="22">
        <v>2240</v>
      </c>
      <c r="D101" s="21">
        <f t="shared" si="19"/>
        <v>0</v>
      </c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</row>
    <row r="102" spans="1:17" ht="63" hidden="1">
      <c r="A102" s="20" t="s">
        <v>195</v>
      </c>
      <c r="B102" s="22"/>
      <c r="C102" s="22">
        <v>2282</v>
      </c>
      <c r="D102" s="21">
        <f t="shared" si="19"/>
        <v>0</v>
      </c>
      <c r="E102" s="22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</row>
    <row r="103" spans="1:17" ht="15.75" hidden="1">
      <c r="A103" s="5" t="s">
        <v>128</v>
      </c>
      <c r="B103" s="22"/>
      <c r="C103" s="22">
        <v>2274</v>
      </c>
      <c r="D103" s="21">
        <f t="shared" si="19"/>
        <v>0</v>
      </c>
      <c r="E103" s="22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</row>
    <row r="104" spans="1:17" s="30" customFormat="1" ht="15.75" hidden="1">
      <c r="A104" s="23" t="s">
        <v>66</v>
      </c>
      <c r="B104" s="28">
        <v>70201</v>
      </c>
      <c r="C104" s="28"/>
      <c r="D104" s="29">
        <f>D105+D106+D107+D108+D109+D111+D114+D113+D110+D112</f>
        <v>0</v>
      </c>
      <c r="E104" s="28"/>
      <c r="F104" s="29">
        <f aca="true" t="shared" si="20" ref="F104:Q104">F105+F106+F107+F108+F109+F111+F114+F113+F110+F112</f>
        <v>0</v>
      </c>
      <c r="G104" s="29">
        <f t="shared" si="20"/>
        <v>0</v>
      </c>
      <c r="H104" s="29">
        <f t="shared" si="20"/>
        <v>0</v>
      </c>
      <c r="I104" s="29">
        <f t="shared" si="20"/>
        <v>0</v>
      </c>
      <c r="J104" s="29">
        <f t="shared" si="20"/>
        <v>0</v>
      </c>
      <c r="K104" s="29">
        <f t="shared" si="20"/>
        <v>0</v>
      </c>
      <c r="L104" s="29">
        <f t="shared" si="20"/>
        <v>0</v>
      </c>
      <c r="M104" s="29">
        <f t="shared" si="20"/>
        <v>0</v>
      </c>
      <c r="N104" s="29">
        <f t="shared" si="20"/>
        <v>0</v>
      </c>
      <c r="O104" s="29">
        <f t="shared" si="20"/>
        <v>0</v>
      </c>
      <c r="P104" s="29">
        <f t="shared" si="20"/>
        <v>0</v>
      </c>
      <c r="Q104" s="29">
        <f t="shared" si="20"/>
        <v>0</v>
      </c>
    </row>
    <row r="105" spans="1:17" ht="63" hidden="1">
      <c r="A105" s="5" t="s">
        <v>608</v>
      </c>
      <c r="B105" s="22"/>
      <c r="C105" s="22">
        <v>2271</v>
      </c>
      <c r="D105" s="21">
        <f aca="true" t="shared" si="21" ref="D105:D114">F105+G105+H105+I105+J105+K105+L105+M105+N105+O105+P105+Q105</f>
        <v>0</v>
      </c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</row>
    <row r="106" spans="1:17" ht="37.5" customHeight="1" hidden="1">
      <c r="A106" s="5" t="s">
        <v>146</v>
      </c>
      <c r="B106" s="22"/>
      <c r="C106" s="22">
        <v>2240</v>
      </c>
      <c r="D106" s="21">
        <f t="shared" si="21"/>
        <v>0</v>
      </c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</row>
    <row r="107" spans="1:17" ht="36" customHeight="1" hidden="1">
      <c r="A107" s="5" t="s">
        <v>609</v>
      </c>
      <c r="B107" s="22"/>
      <c r="C107" s="22">
        <v>2271</v>
      </c>
      <c r="D107" s="21">
        <f t="shared" si="21"/>
        <v>0</v>
      </c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</row>
    <row r="108" spans="1:17" ht="37.5" customHeight="1" hidden="1">
      <c r="A108" s="5" t="s">
        <v>645</v>
      </c>
      <c r="B108" s="22"/>
      <c r="C108" s="22">
        <v>2720</v>
      </c>
      <c r="D108" s="21">
        <f t="shared" si="21"/>
        <v>0</v>
      </c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</row>
    <row r="109" spans="1:17" ht="74.25" customHeight="1" hidden="1">
      <c r="A109" s="20" t="s">
        <v>195</v>
      </c>
      <c r="B109" s="22"/>
      <c r="C109" s="22">
        <v>2282</v>
      </c>
      <c r="D109" s="21">
        <f t="shared" si="21"/>
        <v>0</v>
      </c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</row>
    <row r="110" spans="1:17" ht="18" customHeight="1" hidden="1">
      <c r="A110" s="20" t="s">
        <v>133</v>
      </c>
      <c r="B110" s="22"/>
      <c r="C110" s="22">
        <v>2230</v>
      </c>
      <c r="D110" s="21">
        <f t="shared" si="21"/>
        <v>0</v>
      </c>
      <c r="E110" s="22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</row>
    <row r="111" spans="1:17" ht="15.75" hidden="1">
      <c r="A111" s="5" t="s">
        <v>130</v>
      </c>
      <c r="B111" s="22"/>
      <c r="C111" s="22">
        <v>2273</v>
      </c>
      <c r="D111" s="21">
        <f t="shared" si="21"/>
        <v>0</v>
      </c>
      <c r="E111" s="22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</row>
    <row r="112" spans="1:17" ht="31.5" hidden="1">
      <c r="A112" s="5" t="s">
        <v>628</v>
      </c>
      <c r="B112" s="22"/>
      <c r="C112" s="22">
        <v>2111</v>
      </c>
      <c r="D112" s="21">
        <f t="shared" si="21"/>
        <v>0</v>
      </c>
      <c r="E112" s="22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</row>
    <row r="113" spans="1:17" ht="31.5" hidden="1">
      <c r="A113" s="5" t="s">
        <v>138</v>
      </c>
      <c r="B113" s="22"/>
      <c r="C113" s="22">
        <v>2210</v>
      </c>
      <c r="D113" s="21">
        <f t="shared" si="21"/>
        <v>0</v>
      </c>
      <c r="E113" s="22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</row>
    <row r="114" spans="1:17" ht="54" customHeight="1" hidden="1">
      <c r="A114" s="5" t="s">
        <v>629</v>
      </c>
      <c r="B114" s="22"/>
      <c r="C114" s="22">
        <v>2120</v>
      </c>
      <c r="D114" s="21">
        <f t="shared" si="21"/>
        <v>0</v>
      </c>
      <c r="E114" s="22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</row>
    <row r="115" spans="1:17" s="30" customFormat="1" ht="60.75" customHeight="1" hidden="1">
      <c r="A115" s="23" t="s">
        <v>139</v>
      </c>
      <c r="B115" s="28">
        <v>70401</v>
      </c>
      <c r="C115" s="28"/>
      <c r="D115" s="29">
        <f>D116+D121+D122+D117+D118+D119+D120</f>
        <v>0</v>
      </c>
      <c r="E115" s="28"/>
      <c r="F115" s="29">
        <f aca="true" t="shared" si="22" ref="F115:Q115">F116+F121+F122+F117+F118+F119+F120</f>
        <v>0</v>
      </c>
      <c r="G115" s="29">
        <f t="shared" si="22"/>
        <v>0</v>
      </c>
      <c r="H115" s="29">
        <f t="shared" si="22"/>
        <v>0</v>
      </c>
      <c r="I115" s="29">
        <f t="shared" si="22"/>
        <v>0</v>
      </c>
      <c r="J115" s="29">
        <f t="shared" si="22"/>
        <v>0</v>
      </c>
      <c r="K115" s="29">
        <f t="shared" si="22"/>
        <v>0</v>
      </c>
      <c r="L115" s="29">
        <f t="shared" si="22"/>
        <v>0</v>
      </c>
      <c r="M115" s="29">
        <f t="shared" si="22"/>
        <v>0</v>
      </c>
      <c r="N115" s="29">
        <f t="shared" si="22"/>
        <v>0</v>
      </c>
      <c r="O115" s="29">
        <f t="shared" si="22"/>
        <v>0</v>
      </c>
      <c r="P115" s="29">
        <f t="shared" si="22"/>
        <v>0</v>
      </c>
      <c r="Q115" s="29">
        <f t="shared" si="22"/>
        <v>0</v>
      </c>
    </row>
    <row r="116" spans="1:17" ht="15.75" hidden="1">
      <c r="A116" s="5" t="s">
        <v>127</v>
      </c>
      <c r="B116" s="22"/>
      <c r="C116" s="22">
        <v>2111</v>
      </c>
      <c r="D116" s="21">
        <f aca="true" t="shared" si="23" ref="D116:D122">F116+G116+H116+I116+J116+K116+L116+M116+N116+O116+P116+Q116</f>
        <v>0</v>
      </c>
      <c r="E116" s="22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</row>
    <row r="117" spans="1:17" ht="63" hidden="1">
      <c r="A117" s="20" t="s">
        <v>195</v>
      </c>
      <c r="B117" s="22"/>
      <c r="C117" s="22">
        <v>2282</v>
      </c>
      <c r="D117" s="21">
        <f t="shared" si="23"/>
        <v>0</v>
      </c>
      <c r="E117" s="22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</row>
    <row r="118" spans="1:17" ht="15.75" hidden="1">
      <c r="A118" s="5" t="s">
        <v>125</v>
      </c>
      <c r="B118" s="22"/>
      <c r="C118" s="22">
        <v>2250</v>
      </c>
      <c r="D118" s="21">
        <f t="shared" si="23"/>
        <v>0</v>
      </c>
      <c r="E118" s="22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</row>
    <row r="119" spans="1:17" ht="31.5" hidden="1">
      <c r="A119" s="5" t="s">
        <v>138</v>
      </c>
      <c r="B119" s="22"/>
      <c r="C119" s="22">
        <v>2210</v>
      </c>
      <c r="D119" s="21">
        <f t="shared" si="23"/>
        <v>0</v>
      </c>
      <c r="E119" s="22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</row>
    <row r="120" spans="1:17" ht="31.5" hidden="1">
      <c r="A120" s="5" t="s">
        <v>150</v>
      </c>
      <c r="B120" s="22"/>
      <c r="C120" s="22">
        <v>2240</v>
      </c>
      <c r="D120" s="21">
        <f t="shared" si="23"/>
        <v>0</v>
      </c>
      <c r="E120" s="22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</row>
    <row r="121" spans="1:17" ht="31.5" customHeight="1" hidden="1">
      <c r="A121" s="5" t="s">
        <v>22</v>
      </c>
      <c r="B121" s="22"/>
      <c r="C121" s="22">
        <v>2120</v>
      </c>
      <c r="D121" s="21">
        <f t="shared" si="23"/>
        <v>0</v>
      </c>
      <c r="E121" s="22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</row>
    <row r="122" spans="1:17" ht="15.75" hidden="1">
      <c r="A122" s="5" t="s">
        <v>130</v>
      </c>
      <c r="B122" s="22"/>
      <c r="C122" s="22">
        <v>2273</v>
      </c>
      <c r="D122" s="21">
        <f t="shared" si="23"/>
        <v>0</v>
      </c>
      <c r="E122" s="22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</row>
    <row r="123" spans="1:17" s="30" customFormat="1" ht="23.25" customHeight="1" hidden="1">
      <c r="A123" s="23" t="s">
        <v>92</v>
      </c>
      <c r="B123" s="28">
        <v>70806</v>
      </c>
      <c r="C123" s="28"/>
      <c r="D123" s="29">
        <f>D125+D124+D126+D127+D128</f>
        <v>0</v>
      </c>
      <c r="E123" s="28"/>
      <c r="F123" s="29">
        <f aca="true" t="shared" si="24" ref="F123:Q123">F125+F124+F126+F127+F128</f>
        <v>0</v>
      </c>
      <c r="G123" s="29">
        <f t="shared" si="24"/>
        <v>0</v>
      </c>
      <c r="H123" s="29">
        <f t="shared" si="24"/>
        <v>0</v>
      </c>
      <c r="I123" s="29">
        <f t="shared" si="24"/>
        <v>0</v>
      </c>
      <c r="J123" s="29">
        <f t="shared" si="24"/>
        <v>0</v>
      </c>
      <c r="K123" s="29">
        <f t="shared" si="24"/>
        <v>0</v>
      </c>
      <c r="L123" s="29">
        <f t="shared" si="24"/>
        <v>0</v>
      </c>
      <c r="M123" s="29">
        <f t="shared" si="24"/>
        <v>0</v>
      </c>
      <c r="N123" s="29">
        <f t="shared" si="24"/>
        <v>0</v>
      </c>
      <c r="O123" s="29">
        <f t="shared" si="24"/>
        <v>0</v>
      </c>
      <c r="P123" s="29">
        <f t="shared" si="24"/>
        <v>0</v>
      </c>
      <c r="Q123" s="29">
        <f t="shared" si="24"/>
        <v>0</v>
      </c>
    </row>
    <row r="124" spans="1:17" s="27" customFormat="1" ht="15.75" hidden="1">
      <c r="A124" s="5" t="s">
        <v>127</v>
      </c>
      <c r="B124" s="25"/>
      <c r="C124" s="25">
        <v>2111</v>
      </c>
      <c r="D124" s="21">
        <f>F124+G124+H124+I124+J124+K124+L124+M124+N124+O124+P124+Q124</f>
        <v>0</v>
      </c>
      <c r="E124" s="25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</row>
    <row r="125" spans="1:17" ht="31.5" hidden="1">
      <c r="A125" s="5" t="s">
        <v>150</v>
      </c>
      <c r="B125" s="22"/>
      <c r="C125" s="22">
        <v>2240</v>
      </c>
      <c r="D125" s="21">
        <f>F125+G125+H125+I125+J125+K125+L125+M125+N125+O125+P125+Q125</f>
        <v>0</v>
      </c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</row>
    <row r="126" spans="1:17" ht="27.75" customHeight="1" hidden="1">
      <c r="A126" s="5" t="s">
        <v>136</v>
      </c>
      <c r="B126" s="22"/>
      <c r="C126" s="22">
        <v>2272</v>
      </c>
      <c r="D126" s="21">
        <f>F126+G126+H126+I126+J126+K126+L126+M126+N126+O126+P126+Q126</f>
        <v>0</v>
      </c>
      <c r="E126" s="22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</row>
    <row r="127" spans="1:17" ht="15.75" hidden="1">
      <c r="A127" s="5" t="s">
        <v>129</v>
      </c>
      <c r="B127" s="22"/>
      <c r="C127" s="22">
        <v>2271</v>
      </c>
      <c r="D127" s="21">
        <f>F127+G127+H127+I127+J127+K127+L127+M127+N127+O127+P127+Q127</f>
        <v>0</v>
      </c>
      <c r="E127" s="22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</row>
    <row r="128" spans="1:17" ht="63" hidden="1">
      <c r="A128" s="20" t="s">
        <v>195</v>
      </c>
      <c r="B128" s="22"/>
      <c r="C128" s="22">
        <v>2282</v>
      </c>
      <c r="D128" s="21">
        <f>F128+G128+H128+I128+J128+K128+L128+M128+N128+O128+P128+Q128</f>
        <v>0</v>
      </c>
      <c r="E128" s="22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</row>
    <row r="129" spans="1:17" s="30" customFormat="1" ht="61.5" customHeight="1" hidden="1">
      <c r="A129" s="23" t="s">
        <v>200</v>
      </c>
      <c r="B129" s="28">
        <v>130107</v>
      </c>
      <c r="C129" s="28"/>
      <c r="D129" s="29">
        <f>D130+D133+D134+D131+D132</f>
        <v>0</v>
      </c>
      <c r="E129" s="28"/>
      <c r="F129" s="29">
        <f aca="true" t="shared" si="25" ref="F129:Q129">F130+F133+F134+F131+F132</f>
        <v>0</v>
      </c>
      <c r="G129" s="29">
        <f t="shared" si="25"/>
        <v>0</v>
      </c>
      <c r="H129" s="29">
        <f t="shared" si="25"/>
        <v>0</v>
      </c>
      <c r="I129" s="29">
        <f t="shared" si="25"/>
        <v>0</v>
      </c>
      <c r="J129" s="29">
        <f t="shared" si="25"/>
        <v>0</v>
      </c>
      <c r="K129" s="29">
        <f t="shared" si="25"/>
        <v>0</v>
      </c>
      <c r="L129" s="29">
        <f t="shared" si="25"/>
        <v>0</v>
      </c>
      <c r="M129" s="29">
        <f t="shared" si="25"/>
        <v>0</v>
      </c>
      <c r="N129" s="29">
        <f t="shared" si="25"/>
        <v>0</v>
      </c>
      <c r="O129" s="29">
        <f t="shared" si="25"/>
        <v>0</v>
      </c>
      <c r="P129" s="29">
        <f t="shared" si="25"/>
        <v>0</v>
      </c>
      <c r="Q129" s="29">
        <f t="shared" si="25"/>
        <v>0</v>
      </c>
    </row>
    <row r="130" spans="1:17" s="27" customFormat="1" ht="15.75" hidden="1">
      <c r="A130" s="5" t="s">
        <v>129</v>
      </c>
      <c r="B130" s="25"/>
      <c r="C130" s="25">
        <v>2271</v>
      </c>
      <c r="D130" s="21">
        <f>F130+G130+H130+I130+J130+K130+L130+M130+N130+O130+P130+Q130</f>
        <v>0</v>
      </c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</row>
    <row r="131" spans="1:17" s="27" customFormat="1" ht="63" hidden="1">
      <c r="A131" s="20" t="s">
        <v>195</v>
      </c>
      <c r="B131" s="25"/>
      <c r="C131" s="25">
        <v>2282</v>
      </c>
      <c r="D131" s="21">
        <f>F131+G131+H131+I131+J131+K131+L131+M131+N131+O131+P131+Q131</f>
        <v>0</v>
      </c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</row>
    <row r="132" spans="1:17" s="27" customFormat="1" ht="15.75" hidden="1">
      <c r="A132" s="5" t="s">
        <v>127</v>
      </c>
      <c r="B132" s="25"/>
      <c r="C132" s="25">
        <v>2111</v>
      </c>
      <c r="D132" s="21">
        <f>F132+G132+H132+I132+J132+K132+L132+M132+N132+O132+P132+Q132</f>
        <v>0</v>
      </c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</row>
    <row r="133" spans="1:17" ht="35.25" customHeight="1" hidden="1">
      <c r="A133" s="20" t="s">
        <v>22</v>
      </c>
      <c r="B133" s="22"/>
      <c r="C133" s="22">
        <v>2120</v>
      </c>
      <c r="D133" s="21">
        <f>F133+G133+H133+I133+J133+K133+L133+M133+N133+O133+P133+Q133</f>
        <v>0</v>
      </c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</row>
    <row r="134" spans="1:17" ht="34.5" customHeight="1" hidden="1">
      <c r="A134" s="5" t="s">
        <v>150</v>
      </c>
      <c r="B134" s="22"/>
      <c r="C134" s="22">
        <v>2240</v>
      </c>
      <c r="D134" s="21">
        <f>F134+G134+H134+I134+J134+K134+L134+M134+N134+O134+P134+Q134</f>
        <v>0</v>
      </c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</row>
    <row r="135" spans="1:17" s="30" customFormat="1" ht="29.25" customHeight="1" hidden="1">
      <c r="A135" s="23" t="s">
        <v>404</v>
      </c>
      <c r="B135" s="28">
        <v>70501</v>
      </c>
      <c r="C135" s="28"/>
      <c r="D135" s="28">
        <f>D136+D137+D138</f>
        <v>0</v>
      </c>
      <c r="E135" s="28"/>
      <c r="F135" s="28">
        <f aca="true" t="shared" si="26" ref="F135:Q135">F136+F137+F138</f>
        <v>0</v>
      </c>
      <c r="G135" s="28">
        <f t="shared" si="26"/>
        <v>0</v>
      </c>
      <c r="H135" s="28">
        <f t="shared" si="26"/>
        <v>0</v>
      </c>
      <c r="I135" s="28">
        <f t="shared" si="26"/>
        <v>0</v>
      </c>
      <c r="J135" s="28">
        <f t="shared" si="26"/>
        <v>0</v>
      </c>
      <c r="K135" s="28">
        <f t="shared" si="26"/>
        <v>0</v>
      </c>
      <c r="L135" s="28">
        <f t="shared" si="26"/>
        <v>0</v>
      </c>
      <c r="M135" s="28">
        <f t="shared" si="26"/>
        <v>0</v>
      </c>
      <c r="N135" s="28">
        <f t="shared" si="26"/>
        <v>0</v>
      </c>
      <c r="O135" s="28">
        <f t="shared" si="26"/>
        <v>0</v>
      </c>
      <c r="P135" s="28">
        <f t="shared" si="26"/>
        <v>0</v>
      </c>
      <c r="Q135" s="28">
        <f t="shared" si="26"/>
        <v>0</v>
      </c>
    </row>
    <row r="136" spans="1:17" s="27" customFormat="1" ht="20.25" customHeight="1" hidden="1">
      <c r="A136" s="20" t="s">
        <v>405</v>
      </c>
      <c r="B136" s="25"/>
      <c r="C136" s="25">
        <v>2720</v>
      </c>
      <c r="D136" s="21">
        <f>F136+G136+H136+I136+J136+K136+L136+M136+N136+O136+P136+Q136</f>
        <v>0</v>
      </c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</row>
    <row r="137" spans="1:17" s="27" customFormat="1" ht="15.75" hidden="1">
      <c r="A137" s="20" t="s">
        <v>62</v>
      </c>
      <c r="B137" s="25"/>
      <c r="C137" s="25">
        <v>2120</v>
      </c>
      <c r="D137" s="21">
        <f>F137+G137+H137+I137+J137+K137+L137+M137+N137+O137+P137+Q137</f>
        <v>0</v>
      </c>
      <c r="E137" s="25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</row>
    <row r="138" spans="1:17" s="27" customFormat="1" ht="31.5" hidden="1">
      <c r="A138" s="5" t="s">
        <v>138</v>
      </c>
      <c r="B138" s="25"/>
      <c r="C138" s="25">
        <v>2210</v>
      </c>
      <c r="D138" s="21">
        <f>F138+G138+H138+I138+J138+K138+L138+M138+N138+O138+P138+Q138</f>
        <v>0</v>
      </c>
      <c r="E138" s="25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</row>
    <row r="139" spans="1:17" s="30" customFormat="1" ht="15.75" hidden="1">
      <c r="A139" s="23" t="s">
        <v>113</v>
      </c>
      <c r="B139" s="28">
        <v>70802</v>
      </c>
      <c r="C139" s="28"/>
      <c r="D139" s="29">
        <f>D140+D141+D142</f>
        <v>0</v>
      </c>
      <c r="E139" s="28"/>
      <c r="F139" s="29">
        <f aca="true" t="shared" si="27" ref="F139:Q139">F140+F141+F142</f>
        <v>0</v>
      </c>
      <c r="G139" s="29">
        <f t="shared" si="27"/>
        <v>0</v>
      </c>
      <c r="H139" s="29">
        <f t="shared" si="27"/>
        <v>0</v>
      </c>
      <c r="I139" s="29">
        <f t="shared" si="27"/>
        <v>0</v>
      </c>
      <c r="J139" s="29">
        <f t="shared" si="27"/>
        <v>0</v>
      </c>
      <c r="K139" s="29">
        <f t="shared" si="27"/>
        <v>0</v>
      </c>
      <c r="L139" s="29">
        <f t="shared" si="27"/>
        <v>0</v>
      </c>
      <c r="M139" s="29">
        <f t="shared" si="27"/>
        <v>0</v>
      </c>
      <c r="N139" s="29">
        <f t="shared" si="27"/>
        <v>0</v>
      </c>
      <c r="O139" s="29">
        <f t="shared" si="27"/>
        <v>0</v>
      </c>
      <c r="P139" s="29">
        <f t="shared" si="27"/>
        <v>0</v>
      </c>
      <c r="Q139" s="29">
        <f t="shared" si="27"/>
        <v>0</v>
      </c>
    </row>
    <row r="140" spans="1:17" ht="19.5" customHeight="1" hidden="1">
      <c r="A140" s="5" t="s">
        <v>22</v>
      </c>
      <c r="B140" s="22"/>
      <c r="C140" s="22">
        <v>2120</v>
      </c>
      <c r="D140" s="21">
        <f>F140+G140+H140+I140+J140+K140+L140+M140+N140+O140+P140+Q140</f>
        <v>0</v>
      </c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</row>
    <row r="141" spans="1:17" ht="31.5" hidden="1">
      <c r="A141" s="5" t="s">
        <v>150</v>
      </c>
      <c r="B141" s="22"/>
      <c r="C141" s="22">
        <v>2240</v>
      </c>
      <c r="D141" s="21">
        <f>F141+G141+H141+I141+J141+K141+L141+M141+N141+O141+P141+Q141</f>
        <v>0</v>
      </c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</row>
    <row r="142" spans="1:17" ht="15.75" hidden="1">
      <c r="A142" s="5" t="s">
        <v>125</v>
      </c>
      <c r="B142" s="22"/>
      <c r="C142" s="22">
        <v>2250</v>
      </c>
      <c r="D142" s="21">
        <f>F142+G142+H142+I142+J142+K142+L142+M142+N142+O142+P142+Q142</f>
        <v>0</v>
      </c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</row>
    <row r="143" spans="1:17" s="30" customFormat="1" ht="48.75" customHeight="1" hidden="1">
      <c r="A143" s="33" t="s">
        <v>20</v>
      </c>
      <c r="B143" s="28">
        <v>70805</v>
      </c>
      <c r="C143" s="28"/>
      <c r="D143" s="29">
        <f>D144+D145+D146+D147</f>
        <v>0</v>
      </c>
      <c r="E143" s="28"/>
      <c r="F143" s="29">
        <f aca="true" t="shared" si="28" ref="F143:Q143">F144+F145+F146+F147</f>
        <v>0</v>
      </c>
      <c r="G143" s="29">
        <f t="shared" si="28"/>
        <v>0</v>
      </c>
      <c r="H143" s="29">
        <f t="shared" si="28"/>
        <v>0</v>
      </c>
      <c r="I143" s="29">
        <f t="shared" si="28"/>
        <v>0</v>
      </c>
      <c r="J143" s="29">
        <f t="shared" si="28"/>
        <v>0</v>
      </c>
      <c r="K143" s="29">
        <f t="shared" si="28"/>
        <v>0</v>
      </c>
      <c r="L143" s="29">
        <f t="shared" si="28"/>
        <v>0</v>
      </c>
      <c r="M143" s="29">
        <f t="shared" si="28"/>
        <v>0</v>
      </c>
      <c r="N143" s="29">
        <f t="shared" si="28"/>
        <v>0</v>
      </c>
      <c r="O143" s="29">
        <f t="shared" si="28"/>
        <v>0</v>
      </c>
      <c r="P143" s="29">
        <f t="shared" si="28"/>
        <v>0</v>
      </c>
      <c r="Q143" s="29">
        <f t="shared" si="28"/>
        <v>0</v>
      </c>
    </row>
    <row r="144" spans="1:17" ht="61.5" customHeight="1" hidden="1">
      <c r="A144" s="20" t="s">
        <v>371</v>
      </c>
      <c r="B144" s="22"/>
      <c r="C144" s="22">
        <v>2282</v>
      </c>
      <c r="D144" s="21">
        <f>F144+G144+H144+I144+J144+K144+L144+M144+N144+O144+P144+Q144</f>
        <v>0</v>
      </c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</row>
    <row r="145" spans="1:17" ht="15.75" hidden="1">
      <c r="A145" s="5" t="s">
        <v>62</v>
      </c>
      <c r="B145" s="22"/>
      <c r="C145" s="22">
        <v>2120</v>
      </c>
      <c r="D145" s="21">
        <f>F145+G145+H145+I145+J145+K145+L145+M145+N145+O145+P145+Q145</f>
        <v>0</v>
      </c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</row>
    <row r="146" spans="1:17" ht="15.75" hidden="1">
      <c r="A146" s="5" t="s">
        <v>125</v>
      </c>
      <c r="B146" s="22"/>
      <c r="C146" s="22">
        <v>2250</v>
      </c>
      <c r="D146" s="21">
        <f>F146+G146+H146+I146+J146+K146+L146+M146+N146+O146+P146+Q146</f>
        <v>0</v>
      </c>
      <c r="E146" s="22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</row>
    <row r="147" spans="1:17" ht="31.5" hidden="1">
      <c r="A147" s="5" t="s">
        <v>138</v>
      </c>
      <c r="B147" s="22"/>
      <c r="C147" s="22">
        <v>2210</v>
      </c>
      <c r="D147" s="21">
        <f>F147+G147+H147+I147+J147+K147+L147+M147+N147+O147+P147+Q147</f>
        <v>0</v>
      </c>
      <c r="E147" s="22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</row>
    <row r="148" spans="1:17" s="30" customFormat="1" ht="30.75" customHeight="1" hidden="1">
      <c r="A148" s="23" t="s">
        <v>114</v>
      </c>
      <c r="B148" s="28">
        <v>70804</v>
      </c>
      <c r="C148" s="28"/>
      <c r="D148" s="29">
        <f>D149+D150+D151+D152</f>
        <v>0</v>
      </c>
      <c r="E148" s="28"/>
      <c r="F148" s="29">
        <f aca="true" t="shared" si="29" ref="F148:Q148">F149+F150+F151+F152</f>
        <v>0</v>
      </c>
      <c r="G148" s="29">
        <f t="shared" si="29"/>
        <v>0</v>
      </c>
      <c r="H148" s="29">
        <f t="shared" si="29"/>
        <v>0</v>
      </c>
      <c r="I148" s="29">
        <f t="shared" si="29"/>
        <v>0</v>
      </c>
      <c r="J148" s="29">
        <f t="shared" si="29"/>
        <v>0</v>
      </c>
      <c r="K148" s="29">
        <f t="shared" si="29"/>
        <v>0</v>
      </c>
      <c r="L148" s="29">
        <f t="shared" si="29"/>
        <v>0</v>
      </c>
      <c r="M148" s="29">
        <f t="shared" si="29"/>
        <v>0</v>
      </c>
      <c r="N148" s="29">
        <f t="shared" si="29"/>
        <v>0</v>
      </c>
      <c r="O148" s="29">
        <f t="shared" si="29"/>
        <v>0</v>
      </c>
      <c r="P148" s="29">
        <f t="shared" si="29"/>
        <v>0</v>
      </c>
      <c r="Q148" s="29">
        <f t="shared" si="29"/>
        <v>0</v>
      </c>
    </row>
    <row r="149" spans="1:17" ht="18" customHeight="1" hidden="1">
      <c r="A149" s="5" t="s">
        <v>127</v>
      </c>
      <c r="B149" s="22"/>
      <c r="C149" s="22">
        <v>2111</v>
      </c>
      <c r="D149" s="21">
        <f>F149+G149+H149+I149+J149+K149+L149+M149+N149+O149+P149+Q149</f>
        <v>0</v>
      </c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</row>
    <row r="150" spans="1:17" ht="31.5" hidden="1">
      <c r="A150" s="5" t="s">
        <v>150</v>
      </c>
      <c r="B150" s="22"/>
      <c r="C150" s="22">
        <v>2240</v>
      </c>
      <c r="D150" s="21">
        <f>F150+G150+H150+I150+J150+K150+L150+M150+N150+O150+P150+Q150</f>
        <v>0</v>
      </c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</row>
    <row r="151" spans="1:17" ht="31.5" hidden="1">
      <c r="A151" s="5" t="s">
        <v>138</v>
      </c>
      <c r="B151" s="22"/>
      <c r="C151" s="22">
        <v>2210</v>
      </c>
      <c r="D151" s="21">
        <f>F151+G151+H151+I151+J151+K151+L151+M151+N151+O151+P151+Q151</f>
        <v>0</v>
      </c>
      <c r="E151" s="22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</row>
    <row r="152" spans="1:17" ht="23.25" customHeight="1" hidden="1">
      <c r="A152" s="5" t="s">
        <v>125</v>
      </c>
      <c r="B152" s="22"/>
      <c r="C152" s="22">
        <v>2250</v>
      </c>
      <c r="D152" s="21">
        <f>F152+G152+H152+I152+J152+K152+L152+M152+N152+O152+P152+Q152</f>
        <v>0</v>
      </c>
      <c r="E152" s="22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</row>
    <row r="153" spans="1:17" s="30" customFormat="1" ht="31.5" hidden="1">
      <c r="A153" s="23" t="s">
        <v>106</v>
      </c>
      <c r="B153" s="28">
        <v>10116</v>
      </c>
      <c r="C153" s="28"/>
      <c r="D153" s="29">
        <f>D154+D155+D156+D157</f>
        <v>0</v>
      </c>
      <c r="E153" s="28"/>
      <c r="F153" s="29">
        <f aca="true" t="shared" si="30" ref="F153:Q153">F154+F155+F156+F157</f>
        <v>0</v>
      </c>
      <c r="G153" s="29">
        <f t="shared" si="30"/>
        <v>0</v>
      </c>
      <c r="H153" s="29">
        <f t="shared" si="30"/>
        <v>0</v>
      </c>
      <c r="I153" s="29">
        <f t="shared" si="30"/>
        <v>0</v>
      </c>
      <c r="J153" s="29">
        <f t="shared" si="30"/>
        <v>0</v>
      </c>
      <c r="K153" s="29">
        <f t="shared" si="30"/>
        <v>0</v>
      </c>
      <c r="L153" s="29">
        <f t="shared" si="30"/>
        <v>0</v>
      </c>
      <c r="M153" s="29">
        <f t="shared" si="30"/>
        <v>0</v>
      </c>
      <c r="N153" s="29">
        <f t="shared" si="30"/>
        <v>0</v>
      </c>
      <c r="O153" s="29">
        <f t="shared" si="30"/>
        <v>0</v>
      </c>
      <c r="P153" s="29">
        <f t="shared" si="30"/>
        <v>0</v>
      </c>
      <c r="Q153" s="29">
        <f t="shared" si="30"/>
        <v>0</v>
      </c>
    </row>
    <row r="154" spans="1:17" ht="60.75" customHeight="1" hidden="1">
      <c r="A154" s="20" t="s">
        <v>371</v>
      </c>
      <c r="B154" s="22"/>
      <c r="C154" s="22">
        <v>2282</v>
      </c>
      <c r="D154" s="21">
        <f>F154+G154+H154+I154+J154+K154+L154+M154+N154+O154+P154+Q154</f>
        <v>0</v>
      </c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</row>
    <row r="155" spans="1:17" ht="15.75" hidden="1">
      <c r="A155" s="5" t="s">
        <v>125</v>
      </c>
      <c r="B155" s="22"/>
      <c r="C155" s="22">
        <v>2250</v>
      </c>
      <c r="D155" s="21">
        <f>F155+G155+H155+I155+J155+K155+L155+M155+N155+O155+P155+Q155</f>
        <v>0</v>
      </c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</row>
    <row r="156" spans="1:17" ht="15.75" hidden="1">
      <c r="A156" s="5" t="s">
        <v>127</v>
      </c>
      <c r="B156" s="22"/>
      <c r="C156" s="22">
        <v>2111</v>
      </c>
      <c r="D156" s="21">
        <f>F156+G156+H156+I156+J156+K156+L156+M156+N156+O156+P156+Q156</f>
        <v>0</v>
      </c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</row>
    <row r="157" spans="1:17" ht="15.75" hidden="1">
      <c r="A157" s="5" t="s">
        <v>22</v>
      </c>
      <c r="B157" s="22"/>
      <c r="C157" s="22">
        <v>2120</v>
      </c>
      <c r="D157" s="21">
        <f>F157+G157+H157+I157+J157+K157+L157+M157+N157+O157+P157+Q157</f>
        <v>0</v>
      </c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</row>
    <row r="158" spans="1:17" s="37" customFormat="1" ht="29.25" customHeight="1" hidden="1">
      <c r="A158" s="34" t="s">
        <v>101</v>
      </c>
      <c r="B158" s="35"/>
      <c r="C158" s="35"/>
      <c r="D158" s="35">
        <f>D159+D167</f>
        <v>0</v>
      </c>
      <c r="E158" s="35"/>
      <c r="F158" s="35">
        <f aca="true" t="shared" si="31" ref="F158:Q158">F159+F167</f>
        <v>0</v>
      </c>
      <c r="G158" s="35">
        <f t="shared" si="31"/>
        <v>0</v>
      </c>
      <c r="H158" s="35">
        <f t="shared" si="31"/>
        <v>0</v>
      </c>
      <c r="I158" s="35">
        <f t="shared" si="31"/>
        <v>0</v>
      </c>
      <c r="J158" s="35">
        <f t="shared" si="31"/>
        <v>0</v>
      </c>
      <c r="K158" s="35">
        <f t="shared" si="31"/>
        <v>0</v>
      </c>
      <c r="L158" s="35">
        <f t="shared" si="31"/>
        <v>0</v>
      </c>
      <c r="M158" s="35">
        <f t="shared" si="31"/>
        <v>0</v>
      </c>
      <c r="N158" s="35">
        <f t="shared" si="31"/>
        <v>0</v>
      </c>
      <c r="O158" s="35">
        <f t="shared" si="31"/>
        <v>0</v>
      </c>
      <c r="P158" s="35">
        <f t="shared" si="31"/>
        <v>0</v>
      </c>
      <c r="Q158" s="35">
        <f t="shared" si="31"/>
        <v>0</v>
      </c>
    </row>
    <row r="159" spans="1:17" s="30" customFormat="1" ht="31.5" hidden="1">
      <c r="A159" s="23" t="s">
        <v>64</v>
      </c>
      <c r="B159" s="28">
        <v>10116</v>
      </c>
      <c r="C159" s="28"/>
      <c r="D159" s="28">
        <f>D160+D161+D162+D165+D163+D164+D166</f>
        <v>0</v>
      </c>
      <c r="E159" s="28"/>
      <c r="F159" s="28">
        <f aca="true" t="shared" si="32" ref="F159:Q159">F160+F161+F162+F165+F163+F164+F166</f>
        <v>0</v>
      </c>
      <c r="G159" s="28">
        <f t="shared" si="32"/>
        <v>0</v>
      </c>
      <c r="H159" s="28">
        <f t="shared" si="32"/>
        <v>0</v>
      </c>
      <c r="I159" s="28">
        <f t="shared" si="32"/>
        <v>0</v>
      </c>
      <c r="J159" s="28">
        <f t="shared" si="32"/>
        <v>0</v>
      </c>
      <c r="K159" s="28">
        <f t="shared" si="32"/>
        <v>0</v>
      </c>
      <c r="L159" s="28">
        <f t="shared" si="32"/>
        <v>0</v>
      </c>
      <c r="M159" s="28">
        <f t="shared" si="32"/>
        <v>0</v>
      </c>
      <c r="N159" s="28">
        <f t="shared" si="32"/>
        <v>0</v>
      </c>
      <c r="O159" s="28">
        <f t="shared" si="32"/>
        <v>0</v>
      </c>
      <c r="P159" s="28">
        <f t="shared" si="32"/>
        <v>0</v>
      </c>
      <c r="Q159" s="28">
        <f t="shared" si="32"/>
        <v>0</v>
      </c>
    </row>
    <row r="160" spans="1:17" s="27" customFormat="1" ht="30" customHeight="1" hidden="1">
      <c r="A160" s="5" t="s">
        <v>138</v>
      </c>
      <c r="B160" s="25"/>
      <c r="C160" s="25">
        <v>2210</v>
      </c>
      <c r="D160" s="26">
        <f aca="true" t="shared" si="33" ref="D160:D166">F160+G160+H160+I160+J160+K160+L160+M160+N160+O160+P160+Q160</f>
        <v>0</v>
      </c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</row>
    <row r="161" spans="1:17" s="27" customFormat="1" ht="28.5" customHeight="1" hidden="1">
      <c r="A161" s="5" t="s">
        <v>146</v>
      </c>
      <c r="B161" s="25"/>
      <c r="C161" s="25">
        <v>2240</v>
      </c>
      <c r="D161" s="26">
        <f t="shared" si="33"/>
        <v>0</v>
      </c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</row>
    <row r="162" spans="1:17" ht="15.75" hidden="1">
      <c r="A162" s="5" t="s">
        <v>127</v>
      </c>
      <c r="B162" s="22"/>
      <c r="C162" s="22">
        <v>2111</v>
      </c>
      <c r="D162" s="21">
        <f t="shared" si="33"/>
        <v>0</v>
      </c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</row>
    <row r="163" spans="1:17" ht="15.75" hidden="1">
      <c r="A163" s="5" t="s">
        <v>196</v>
      </c>
      <c r="B163" s="22"/>
      <c r="C163" s="22">
        <v>2800</v>
      </c>
      <c r="D163" s="21">
        <f t="shared" si="33"/>
        <v>0</v>
      </c>
      <c r="E163" s="22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</row>
    <row r="164" spans="1:17" ht="15.75" hidden="1">
      <c r="A164" s="5" t="s">
        <v>22</v>
      </c>
      <c r="B164" s="22"/>
      <c r="C164" s="22">
        <v>2120</v>
      </c>
      <c r="D164" s="21">
        <f t="shared" si="33"/>
        <v>0</v>
      </c>
      <c r="E164" s="22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</row>
    <row r="165" spans="1:17" ht="15.75" hidden="1">
      <c r="A165" s="5" t="s">
        <v>193</v>
      </c>
      <c r="B165" s="22"/>
      <c r="C165" s="22">
        <v>2250</v>
      </c>
      <c r="D165" s="21">
        <f t="shared" si="33"/>
        <v>0</v>
      </c>
      <c r="E165" s="22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</row>
    <row r="166" spans="1:17" ht="63" hidden="1">
      <c r="A166" s="20" t="s">
        <v>195</v>
      </c>
      <c r="B166" s="22"/>
      <c r="C166" s="22">
        <v>2282</v>
      </c>
      <c r="D166" s="21">
        <f t="shared" si="33"/>
        <v>0</v>
      </c>
      <c r="E166" s="22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</row>
    <row r="167" spans="1:17" s="30" customFormat="1" ht="15.75" hidden="1">
      <c r="A167" s="23" t="s">
        <v>81</v>
      </c>
      <c r="B167" s="28">
        <v>250404</v>
      </c>
      <c r="C167" s="28"/>
      <c r="D167" s="29">
        <f>D168+D169</f>
        <v>0</v>
      </c>
      <c r="E167" s="28"/>
      <c r="F167" s="29">
        <f aca="true" t="shared" si="34" ref="F167:Q167">F168+F169</f>
        <v>0</v>
      </c>
      <c r="G167" s="29">
        <f t="shared" si="34"/>
        <v>0</v>
      </c>
      <c r="H167" s="29">
        <f t="shared" si="34"/>
        <v>0</v>
      </c>
      <c r="I167" s="29">
        <f t="shared" si="34"/>
        <v>0</v>
      </c>
      <c r="J167" s="29">
        <f t="shared" si="34"/>
        <v>0</v>
      </c>
      <c r="K167" s="29">
        <f t="shared" si="34"/>
        <v>0</v>
      </c>
      <c r="L167" s="29">
        <f t="shared" si="34"/>
        <v>0</v>
      </c>
      <c r="M167" s="29">
        <f t="shared" si="34"/>
        <v>0</v>
      </c>
      <c r="N167" s="29">
        <f t="shared" si="34"/>
        <v>0</v>
      </c>
      <c r="O167" s="29">
        <f t="shared" si="34"/>
        <v>0</v>
      </c>
      <c r="P167" s="29">
        <f t="shared" si="34"/>
        <v>0</v>
      </c>
      <c r="Q167" s="29">
        <f t="shared" si="34"/>
        <v>0</v>
      </c>
    </row>
    <row r="168" spans="1:17" ht="31.5" customHeight="1" hidden="1">
      <c r="A168" s="5" t="s">
        <v>146</v>
      </c>
      <c r="B168" s="22"/>
      <c r="C168" s="22">
        <v>2240</v>
      </c>
      <c r="D168" s="21">
        <f>F168+G168+H168+I168+J168+K168+L168+M168+N168+O168+P168+Q168</f>
        <v>0</v>
      </c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</row>
    <row r="169" spans="1:17" ht="19.5" customHeight="1" hidden="1">
      <c r="A169" s="5" t="s">
        <v>129</v>
      </c>
      <c r="B169" s="22"/>
      <c r="C169" s="22">
        <v>2271</v>
      </c>
      <c r="D169" s="21">
        <f>F169+G169+H169+I169+J169+K169+L169+M169+N169+O169+P169+Q169</f>
        <v>0</v>
      </c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</row>
    <row r="170" spans="1:17" s="37" customFormat="1" ht="47.25" customHeight="1" hidden="1">
      <c r="A170" s="34" t="s">
        <v>79</v>
      </c>
      <c r="B170" s="35"/>
      <c r="C170" s="35"/>
      <c r="D170" s="35">
        <f>D178+D196+D205+D171+D224+D227+D229+D234+D237+D240+D242</f>
        <v>0</v>
      </c>
      <c r="E170" s="35">
        <f aca="true" t="shared" si="35" ref="E170:Q170">E178+E196+E205+E171+E224+E227+E229+E234+E237+E240+E242</f>
        <v>0</v>
      </c>
      <c r="F170" s="35">
        <f t="shared" si="35"/>
        <v>0</v>
      </c>
      <c r="G170" s="35">
        <f t="shared" si="35"/>
        <v>0</v>
      </c>
      <c r="H170" s="35">
        <f t="shared" si="35"/>
        <v>0</v>
      </c>
      <c r="I170" s="35">
        <f t="shared" si="35"/>
        <v>0</v>
      </c>
      <c r="J170" s="35">
        <f t="shared" si="35"/>
        <v>0</v>
      </c>
      <c r="K170" s="35">
        <f t="shared" si="35"/>
        <v>0</v>
      </c>
      <c r="L170" s="35">
        <f t="shared" si="35"/>
        <v>0</v>
      </c>
      <c r="M170" s="35">
        <f t="shared" si="35"/>
        <v>0</v>
      </c>
      <c r="N170" s="35">
        <f t="shared" si="35"/>
        <v>0</v>
      </c>
      <c r="O170" s="35">
        <f t="shared" si="35"/>
        <v>0</v>
      </c>
      <c r="P170" s="35">
        <f t="shared" si="35"/>
        <v>0</v>
      </c>
      <c r="Q170" s="35">
        <f t="shared" si="35"/>
        <v>0</v>
      </c>
    </row>
    <row r="171" spans="1:17" s="30" customFormat="1" ht="28.5" customHeight="1" hidden="1">
      <c r="A171" s="23" t="s">
        <v>106</v>
      </c>
      <c r="B171" s="28">
        <v>10116</v>
      </c>
      <c r="C171" s="28"/>
      <c r="D171" s="28">
        <f>D172+D173+D176+D177+D175+D174</f>
        <v>0</v>
      </c>
      <c r="E171" s="28"/>
      <c r="F171" s="28">
        <f aca="true" t="shared" si="36" ref="F171:Q171">F172+F173+F176+F177+F175+F174</f>
        <v>0</v>
      </c>
      <c r="G171" s="28">
        <f t="shared" si="36"/>
        <v>0</v>
      </c>
      <c r="H171" s="28">
        <f t="shared" si="36"/>
        <v>0</v>
      </c>
      <c r="I171" s="28">
        <f t="shared" si="36"/>
        <v>0</v>
      </c>
      <c r="J171" s="28">
        <f t="shared" si="36"/>
        <v>0</v>
      </c>
      <c r="K171" s="28">
        <f t="shared" si="36"/>
        <v>0</v>
      </c>
      <c r="L171" s="28">
        <f t="shared" si="36"/>
        <v>0</v>
      </c>
      <c r="M171" s="28">
        <f t="shared" si="36"/>
        <v>0</v>
      </c>
      <c r="N171" s="28">
        <f t="shared" si="36"/>
        <v>0</v>
      </c>
      <c r="O171" s="28">
        <f t="shared" si="36"/>
        <v>0</v>
      </c>
      <c r="P171" s="28">
        <f t="shared" si="36"/>
        <v>0</v>
      </c>
      <c r="Q171" s="28">
        <f t="shared" si="36"/>
        <v>0</v>
      </c>
    </row>
    <row r="172" spans="1:17" s="27" customFormat="1" ht="31.5" hidden="1">
      <c r="A172" s="20" t="s">
        <v>138</v>
      </c>
      <c r="B172" s="25"/>
      <c r="C172" s="25">
        <v>2210</v>
      </c>
      <c r="D172" s="26">
        <f aca="true" t="shared" si="37" ref="D172:D177">F172+G172+H172+I172+J172+K172+L172+M172+N172+O172+P172+Q172</f>
        <v>0</v>
      </c>
      <c r="E172" s="25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</row>
    <row r="173" spans="1:17" s="27" customFormat="1" ht="30" customHeight="1" hidden="1">
      <c r="A173" s="20" t="s">
        <v>146</v>
      </c>
      <c r="B173" s="25"/>
      <c r="C173" s="25">
        <v>2240</v>
      </c>
      <c r="D173" s="21">
        <f t="shared" si="37"/>
        <v>0</v>
      </c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</row>
    <row r="174" spans="1:17" s="27" customFormat="1" ht="21.75" customHeight="1" hidden="1">
      <c r="A174" s="20" t="s">
        <v>127</v>
      </c>
      <c r="B174" s="25"/>
      <c r="C174" s="25">
        <v>2111</v>
      </c>
      <c r="D174" s="21">
        <f t="shared" si="37"/>
        <v>0</v>
      </c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</row>
    <row r="175" spans="1:17" s="27" customFormat="1" ht="32.25" customHeight="1" hidden="1">
      <c r="A175" s="20" t="s">
        <v>22</v>
      </c>
      <c r="B175" s="25"/>
      <c r="C175" s="25">
        <v>2120</v>
      </c>
      <c r="D175" s="21">
        <f t="shared" si="37"/>
        <v>0</v>
      </c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</row>
    <row r="176" spans="1:17" s="27" customFormat="1" ht="18.75" customHeight="1" hidden="1">
      <c r="A176" s="20" t="s">
        <v>130</v>
      </c>
      <c r="B176" s="25"/>
      <c r="C176" s="25">
        <v>2273</v>
      </c>
      <c r="D176" s="21">
        <f t="shared" si="37"/>
        <v>0</v>
      </c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</row>
    <row r="177" spans="1:17" s="27" customFormat="1" ht="33.75" customHeight="1" hidden="1">
      <c r="A177" s="20" t="s">
        <v>136</v>
      </c>
      <c r="B177" s="25"/>
      <c r="C177" s="25">
        <v>2250</v>
      </c>
      <c r="D177" s="21">
        <f t="shared" si="37"/>
        <v>0</v>
      </c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</row>
    <row r="178" spans="1:17" s="30" customFormat="1" ht="46.5" customHeight="1" hidden="1">
      <c r="A178" s="23" t="s">
        <v>144</v>
      </c>
      <c r="B178" s="28">
        <v>100103</v>
      </c>
      <c r="C178" s="28"/>
      <c r="D178" s="28">
        <f>D179</f>
        <v>0</v>
      </c>
      <c r="E178" s="28">
        <f aca="true" t="shared" si="38" ref="E178:Q178">E179</f>
        <v>0</v>
      </c>
      <c r="F178" s="28">
        <f>F179</f>
        <v>0</v>
      </c>
      <c r="G178" s="28">
        <f t="shared" si="38"/>
        <v>0</v>
      </c>
      <c r="H178" s="28">
        <f t="shared" si="38"/>
        <v>0</v>
      </c>
      <c r="I178" s="28">
        <f t="shared" si="38"/>
        <v>0</v>
      </c>
      <c r="J178" s="28">
        <f t="shared" si="38"/>
        <v>0</v>
      </c>
      <c r="K178" s="28">
        <f t="shared" si="38"/>
        <v>0</v>
      </c>
      <c r="L178" s="28">
        <f t="shared" si="38"/>
        <v>0</v>
      </c>
      <c r="M178" s="28">
        <f t="shared" si="38"/>
        <v>0</v>
      </c>
      <c r="N178" s="28">
        <f t="shared" si="38"/>
        <v>0</v>
      </c>
      <c r="O178" s="28">
        <f t="shared" si="38"/>
        <v>0</v>
      </c>
      <c r="P178" s="28">
        <f t="shared" si="38"/>
        <v>0</v>
      </c>
      <c r="Q178" s="28">
        <f t="shared" si="38"/>
        <v>0</v>
      </c>
    </row>
    <row r="179" spans="1:17" s="27" customFormat="1" ht="47.25" hidden="1">
      <c r="A179" s="20" t="s">
        <v>132</v>
      </c>
      <c r="B179" s="25"/>
      <c r="C179" s="25">
        <v>2610</v>
      </c>
      <c r="D179" s="21">
        <f>F179+G179+H179+I179+J179+K179+L179+M179+N179+O179+P179+Q179</f>
        <v>0</v>
      </c>
      <c r="E179" s="25"/>
      <c r="F179" s="25">
        <f>SUM(F180:F191)</f>
        <v>0</v>
      </c>
      <c r="G179" s="25">
        <f aca="true" t="shared" si="39" ref="G179:Q179">SUM(G180:G191)</f>
        <v>0</v>
      </c>
      <c r="H179" s="25">
        <f t="shared" si="39"/>
        <v>0</v>
      </c>
      <c r="I179" s="25">
        <f t="shared" si="39"/>
        <v>0</v>
      </c>
      <c r="J179" s="25">
        <f t="shared" si="39"/>
        <v>0</v>
      </c>
      <c r="K179" s="25">
        <f t="shared" si="39"/>
        <v>0</v>
      </c>
      <c r="L179" s="25"/>
      <c r="M179" s="25">
        <f t="shared" si="39"/>
        <v>0</v>
      </c>
      <c r="N179" s="25">
        <f t="shared" si="39"/>
        <v>0</v>
      </c>
      <c r="O179" s="25">
        <f t="shared" si="39"/>
        <v>0</v>
      </c>
      <c r="P179" s="25">
        <f t="shared" si="39"/>
        <v>0</v>
      </c>
      <c r="Q179" s="25">
        <f t="shared" si="39"/>
        <v>0</v>
      </c>
    </row>
    <row r="180" spans="1:17" s="30" customFormat="1" ht="49.5" customHeight="1" hidden="1">
      <c r="A180" s="23" t="s">
        <v>406</v>
      </c>
      <c r="B180" s="28"/>
      <c r="C180" s="28"/>
      <c r="D180" s="21">
        <f>F180+G180+H180+I180+J180+K180+L180+M180+N180+O180+P180+Q180</f>
        <v>0</v>
      </c>
      <c r="E180" s="28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</row>
    <row r="181" spans="1:17" s="30" customFormat="1" ht="49.5" customHeight="1" hidden="1">
      <c r="A181" s="23" t="s">
        <v>668</v>
      </c>
      <c r="B181" s="28"/>
      <c r="C181" s="28"/>
      <c r="D181" s="21">
        <f>F181+G181+H181+I181+J181+K181+L181+M181+N181+O181+P181+Q181</f>
        <v>340000</v>
      </c>
      <c r="E181" s="28"/>
      <c r="F181" s="29"/>
      <c r="G181" s="29"/>
      <c r="H181" s="29"/>
      <c r="I181" s="29"/>
      <c r="J181" s="29"/>
      <c r="K181" s="29"/>
      <c r="L181" s="29">
        <v>340000</v>
      </c>
      <c r="M181" s="29"/>
      <c r="N181" s="29"/>
      <c r="O181" s="29"/>
      <c r="P181" s="29"/>
      <c r="Q181" s="29"/>
    </row>
    <row r="182" spans="1:17" s="30" customFormat="1" ht="42.75" customHeight="1" hidden="1">
      <c r="A182" s="23" t="s">
        <v>431</v>
      </c>
      <c r="B182" s="28"/>
      <c r="C182" s="28"/>
      <c r="D182" s="29">
        <f aca="true" t="shared" si="40" ref="D182:D195">F182+G182+H182+I182+J182+K182+L182+M182+N182+O182+P182+Q182</f>
        <v>0</v>
      </c>
      <c r="E182" s="28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</row>
    <row r="183" spans="1:17" s="30" customFormat="1" ht="45.75" customHeight="1" hidden="1">
      <c r="A183" s="23" t="s">
        <v>432</v>
      </c>
      <c r="B183" s="28"/>
      <c r="C183" s="28"/>
      <c r="D183" s="29">
        <f t="shared" si="40"/>
        <v>0</v>
      </c>
      <c r="E183" s="28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</row>
    <row r="184" spans="1:17" s="30" customFormat="1" ht="47.25" hidden="1">
      <c r="A184" s="23" t="s">
        <v>433</v>
      </c>
      <c r="B184" s="28"/>
      <c r="C184" s="28"/>
      <c r="D184" s="29">
        <f t="shared" si="40"/>
        <v>0</v>
      </c>
      <c r="E184" s="28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</row>
    <row r="185" spans="1:17" s="30" customFormat="1" ht="47.25" hidden="1">
      <c r="A185" s="23" t="s">
        <v>407</v>
      </c>
      <c r="B185" s="28"/>
      <c r="C185" s="28"/>
      <c r="D185" s="29">
        <f t="shared" si="40"/>
        <v>0</v>
      </c>
      <c r="E185" s="28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</row>
    <row r="186" spans="1:17" s="30" customFormat="1" ht="47.25" hidden="1">
      <c r="A186" s="23" t="s">
        <v>408</v>
      </c>
      <c r="B186" s="28"/>
      <c r="C186" s="28"/>
      <c r="D186" s="29">
        <f t="shared" si="40"/>
        <v>0</v>
      </c>
      <c r="E186" s="28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</row>
    <row r="187" spans="1:17" s="30" customFormat="1" ht="51" customHeight="1" hidden="1">
      <c r="A187" s="23" t="s">
        <v>409</v>
      </c>
      <c r="B187" s="28"/>
      <c r="C187" s="28"/>
      <c r="D187" s="29">
        <f t="shared" si="40"/>
        <v>0</v>
      </c>
      <c r="E187" s="28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</row>
    <row r="188" spans="1:17" s="30" customFormat="1" ht="47.25" hidden="1">
      <c r="A188" s="23" t="s">
        <v>410</v>
      </c>
      <c r="B188" s="28"/>
      <c r="C188" s="28"/>
      <c r="D188" s="29">
        <f t="shared" si="40"/>
        <v>0</v>
      </c>
      <c r="E188" s="28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</row>
    <row r="189" spans="1:17" s="30" customFormat="1" ht="47.25" hidden="1">
      <c r="A189" s="23" t="s">
        <v>411</v>
      </c>
      <c r="B189" s="28"/>
      <c r="C189" s="28"/>
      <c r="D189" s="29">
        <f t="shared" si="40"/>
        <v>0</v>
      </c>
      <c r="E189" s="28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</row>
    <row r="190" spans="1:17" s="30" customFormat="1" ht="31.5" hidden="1">
      <c r="A190" s="23" t="s">
        <v>412</v>
      </c>
      <c r="B190" s="28"/>
      <c r="C190" s="28"/>
      <c r="D190" s="29">
        <f t="shared" si="40"/>
        <v>0</v>
      </c>
      <c r="E190" s="28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</row>
    <row r="191" spans="1:17" s="30" customFormat="1" ht="22.5" customHeight="1" hidden="1">
      <c r="A191" s="23" t="s">
        <v>397</v>
      </c>
      <c r="B191" s="28"/>
      <c r="C191" s="28"/>
      <c r="D191" s="29">
        <f t="shared" si="40"/>
        <v>0</v>
      </c>
      <c r="E191" s="28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</row>
    <row r="192" spans="1:17" s="27" customFormat="1" ht="15.75" hidden="1">
      <c r="A192" s="20" t="s">
        <v>117</v>
      </c>
      <c r="B192" s="25"/>
      <c r="C192" s="25">
        <v>1136</v>
      </c>
      <c r="D192" s="21">
        <f t="shared" si="40"/>
        <v>0</v>
      </c>
      <c r="E192" s="25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</row>
    <row r="193" spans="1:17" s="27" customFormat="1" ht="15.75" hidden="1">
      <c r="A193" s="20" t="s">
        <v>118</v>
      </c>
      <c r="B193" s="25"/>
      <c r="C193" s="25">
        <v>1138</v>
      </c>
      <c r="D193" s="21">
        <f t="shared" si="40"/>
        <v>0</v>
      </c>
      <c r="E193" s="25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</row>
    <row r="194" spans="1:17" s="27" customFormat="1" ht="15" customHeight="1" hidden="1">
      <c r="A194" s="20" t="s">
        <v>129</v>
      </c>
      <c r="B194" s="25"/>
      <c r="C194" s="25">
        <v>2271</v>
      </c>
      <c r="D194" s="21">
        <f t="shared" si="40"/>
        <v>0</v>
      </c>
      <c r="E194" s="25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</row>
    <row r="195" spans="1:17" s="27" customFormat="1" ht="15" customHeight="1" hidden="1">
      <c r="A195" s="20" t="s">
        <v>136</v>
      </c>
      <c r="B195" s="25"/>
      <c r="C195" s="25">
        <v>2272</v>
      </c>
      <c r="D195" s="21">
        <f t="shared" si="40"/>
        <v>0</v>
      </c>
      <c r="E195" s="25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</row>
    <row r="196" spans="1:17" s="30" customFormat="1" ht="39.75" customHeight="1" hidden="1">
      <c r="A196" s="23" t="s">
        <v>413</v>
      </c>
      <c r="B196" s="28">
        <v>100101</v>
      </c>
      <c r="C196" s="28"/>
      <c r="D196" s="29">
        <f>D197+D202</f>
        <v>0</v>
      </c>
      <c r="E196" s="28"/>
      <c r="F196" s="29">
        <f aca="true" t="shared" si="41" ref="F196:Q196">F197+F202</f>
        <v>0</v>
      </c>
      <c r="G196" s="29">
        <f t="shared" si="41"/>
        <v>0</v>
      </c>
      <c r="H196" s="29">
        <f t="shared" si="41"/>
        <v>0</v>
      </c>
      <c r="I196" s="29">
        <f t="shared" si="41"/>
        <v>0</v>
      </c>
      <c r="J196" s="29">
        <f t="shared" si="41"/>
        <v>0</v>
      </c>
      <c r="K196" s="29">
        <f t="shared" si="41"/>
        <v>0</v>
      </c>
      <c r="L196" s="29">
        <f t="shared" si="41"/>
        <v>0</v>
      </c>
      <c r="M196" s="29">
        <f t="shared" si="41"/>
        <v>0</v>
      </c>
      <c r="N196" s="29">
        <f t="shared" si="41"/>
        <v>0</v>
      </c>
      <c r="O196" s="29">
        <f t="shared" si="41"/>
        <v>0</v>
      </c>
      <c r="P196" s="29">
        <f t="shared" si="41"/>
        <v>0</v>
      </c>
      <c r="Q196" s="29">
        <f t="shared" si="41"/>
        <v>0</v>
      </c>
    </row>
    <row r="197" spans="1:17" s="27" customFormat="1" ht="50.25" customHeight="1" hidden="1">
      <c r="A197" s="20" t="s">
        <v>132</v>
      </c>
      <c r="B197" s="25"/>
      <c r="C197" s="25">
        <v>2610</v>
      </c>
      <c r="D197" s="21">
        <f aca="true" t="shared" si="42" ref="D197:D204">F197+G197+H197+I197+J197+K197+L197+M197+N197+O197+P197+Q197</f>
        <v>0</v>
      </c>
      <c r="E197" s="25"/>
      <c r="F197" s="25">
        <f>F198+F199+F200+F201</f>
        <v>0</v>
      </c>
      <c r="G197" s="25">
        <f aca="true" t="shared" si="43" ref="G197:Q197">G198+G199+G200+G201</f>
        <v>0</v>
      </c>
      <c r="H197" s="25">
        <f t="shared" si="43"/>
        <v>0</v>
      </c>
      <c r="I197" s="25">
        <f t="shared" si="43"/>
        <v>0</v>
      </c>
      <c r="J197" s="25">
        <f t="shared" si="43"/>
        <v>0</v>
      </c>
      <c r="K197" s="25">
        <f t="shared" si="43"/>
        <v>0</v>
      </c>
      <c r="L197" s="25">
        <f t="shared" si="43"/>
        <v>0</v>
      </c>
      <c r="M197" s="25">
        <f t="shared" si="43"/>
        <v>0</v>
      </c>
      <c r="N197" s="25">
        <f t="shared" si="43"/>
        <v>0</v>
      </c>
      <c r="O197" s="25">
        <f t="shared" si="43"/>
        <v>0</v>
      </c>
      <c r="P197" s="25">
        <f t="shared" si="43"/>
        <v>0</v>
      </c>
      <c r="Q197" s="25">
        <f t="shared" si="43"/>
        <v>0</v>
      </c>
    </row>
    <row r="198" spans="1:17" s="30" customFormat="1" ht="31.5" customHeight="1" hidden="1">
      <c r="A198" s="23" t="s">
        <v>414</v>
      </c>
      <c r="B198" s="28"/>
      <c r="C198" s="28"/>
      <c r="D198" s="29">
        <f t="shared" si="42"/>
        <v>0</v>
      </c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</row>
    <row r="199" spans="1:17" s="30" customFormat="1" ht="51.75" customHeight="1" hidden="1">
      <c r="A199" s="23" t="s">
        <v>415</v>
      </c>
      <c r="B199" s="28"/>
      <c r="C199" s="28"/>
      <c r="D199" s="29">
        <f t="shared" si="42"/>
        <v>0</v>
      </c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</row>
    <row r="200" spans="1:17" s="30" customFormat="1" ht="54.75" customHeight="1" hidden="1">
      <c r="A200" s="23" t="s">
        <v>417</v>
      </c>
      <c r="B200" s="28"/>
      <c r="C200" s="28"/>
      <c r="D200" s="29">
        <f t="shared" si="42"/>
        <v>0</v>
      </c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</row>
    <row r="201" spans="1:17" s="30" customFormat="1" ht="48.75" customHeight="1" hidden="1">
      <c r="A201" s="23" t="s">
        <v>416</v>
      </c>
      <c r="B201" s="28"/>
      <c r="C201" s="28"/>
      <c r="D201" s="29">
        <f t="shared" si="42"/>
        <v>0</v>
      </c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</row>
    <row r="202" spans="1:17" s="30" customFormat="1" ht="53.25" customHeight="1" hidden="1">
      <c r="A202" s="5" t="s">
        <v>149</v>
      </c>
      <c r="B202" s="28"/>
      <c r="C202" s="25">
        <v>2410</v>
      </c>
      <c r="D202" s="21">
        <f t="shared" si="42"/>
        <v>0</v>
      </c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</row>
    <row r="203" spans="1:17" s="30" customFormat="1" ht="46.5" customHeight="1" hidden="1">
      <c r="A203" s="23" t="s">
        <v>153</v>
      </c>
      <c r="B203" s="28"/>
      <c r="C203" s="28"/>
      <c r="D203" s="29">
        <f t="shared" si="42"/>
        <v>0</v>
      </c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</row>
    <row r="204" spans="1:17" s="30" customFormat="1" ht="45" customHeight="1" hidden="1">
      <c r="A204" s="23" t="s">
        <v>154</v>
      </c>
      <c r="B204" s="28"/>
      <c r="C204" s="28"/>
      <c r="D204" s="29">
        <f t="shared" si="42"/>
        <v>0</v>
      </c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</row>
    <row r="205" spans="1:17" s="30" customFormat="1" ht="34.5" customHeight="1" hidden="1">
      <c r="A205" s="23" t="s">
        <v>103</v>
      </c>
      <c r="B205" s="28">
        <v>100203</v>
      </c>
      <c r="C205" s="28"/>
      <c r="D205" s="28">
        <f>D214+D206+D216+D223</f>
        <v>0</v>
      </c>
      <c r="E205" s="28"/>
      <c r="F205" s="28">
        <f>F214+F206+F216+F223</f>
        <v>0</v>
      </c>
      <c r="G205" s="28">
        <f aca="true" t="shared" si="44" ref="G205:Q205">G214+G206+G216+G223</f>
        <v>0</v>
      </c>
      <c r="H205" s="28">
        <f t="shared" si="44"/>
        <v>0</v>
      </c>
      <c r="I205" s="28">
        <f t="shared" si="44"/>
        <v>0</v>
      </c>
      <c r="J205" s="28">
        <f t="shared" si="44"/>
        <v>0</v>
      </c>
      <c r="K205" s="28">
        <f t="shared" si="44"/>
        <v>0</v>
      </c>
      <c r="L205" s="28">
        <f t="shared" si="44"/>
        <v>0</v>
      </c>
      <c r="M205" s="28">
        <f t="shared" si="44"/>
        <v>0</v>
      </c>
      <c r="N205" s="28">
        <f t="shared" si="44"/>
        <v>0</v>
      </c>
      <c r="O205" s="28">
        <f t="shared" si="44"/>
        <v>0</v>
      </c>
      <c r="P205" s="28">
        <f t="shared" si="44"/>
        <v>0</v>
      </c>
      <c r="Q205" s="28">
        <f t="shared" si="44"/>
        <v>0</v>
      </c>
    </row>
    <row r="206" spans="1:17" s="27" customFormat="1" ht="45.75" customHeight="1" hidden="1">
      <c r="A206" s="20" t="s">
        <v>155</v>
      </c>
      <c r="B206" s="25"/>
      <c r="C206" s="25">
        <v>2610</v>
      </c>
      <c r="D206" s="26">
        <f>D207+D208+D209+D210+D211+D212+D213</f>
        <v>0</v>
      </c>
      <c r="E206" s="25"/>
      <c r="F206" s="26">
        <f>F207+F208+F209+F210+F211+F212+F213</f>
        <v>0</v>
      </c>
      <c r="G206" s="26">
        <f aca="true" t="shared" si="45" ref="G206:Q206">G207+G208+G209+G210+G211+G212+G213</f>
        <v>0</v>
      </c>
      <c r="H206" s="26">
        <f t="shared" si="45"/>
        <v>0</v>
      </c>
      <c r="I206" s="26">
        <f t="shared" si="45"/>
        <v>0</v>
      </c>
      <c r="J206" s="26">
        <f t="shared" si="45"/>
        <v>0</v>
      </c>
      <c r="K206" s="26">
        <f t="shared" si="45"/>
        <v>0</v>
      </c>
      <c r="L206" s="26"/>
      <c r="M206" s="26">
        <f t="shared" si="45"/>
        <v>0</v>
      </c>
      <c r="N206" s="26">
        <f t="shared" si="45"/>
        <v>0</v>
      </c>
      <c r="O206" s="26">
        <f t="shared" si="45"/>
        <v>0</v>
      </c>
      <c r="P206" s="26">
        <f t="shared" si="45"/>
        <v>0</v>
      </c>
      <c r="Q206" s="26">
        <f t="shared" si="45"/>
        <v>0</v>
      </c>
    </row>
    <row r="207" spans="1:21" s="38" customFormat="1" ht="47.25" hidden="1">
      <c r="A207" s="23" t="s">
        <v>652</v>
      </c>
      <c r="B207" s="28"/>
      <c r="C207" s="28"/>
      <c r="D207" s="29">
        <f>SUM(F207:Q207)</f>
        <v>0</v>
      </c>
      <c r="E207" s="28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30"/>
      <c r="S207" s="30"/>
      <c r="T207" s="30"/>
      <c r="U207" s="30"/>
    </row>
    <row r="208" spans="1:21" s="38" customFormat="1" ht="35.25" customHeight="1" hidden="1">
      <c r="A208" s="23" t="s">
        <v>434</v>
      </c>
      <c r="B208" s="28"/>
      <c r="C208" s="28"/>
      <c r="D208" s="29">
        <f aca="true" t="shared" si="46" ref="D208:D215">F208+G208+H208+I208+J208+K208+L208+M208+N208+O208+P208+Q208</f>
        <v>0</v>
      </c>
      <c r="E208" s="28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30"/>
      <c r="S208" s="30"/>
      <c r="T208" s="30"/>
      <c r="U208" s="30"/>
    </row>
    <row r="209" spans="1:21" s="38" customFormat="1" ht="48" customHeight="1" hidden="1">
      <c r="A209" s="23" t="s">
        <v>435</v>
      </c>
      <c r="B209" s="28"/>
      <c r="C209" s="28"/>
      <c r="D209" s="29">
        <f t="shared" si="46"/>
        <v>0</v>
      </c>
      <c r="E209" s="28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30"/>
      <c r="S209" s="30"/>
      <c r="T209" s="30"/>
      <c r="U209" s="30"/>
    </row>
    <row r="210" spans="1:21" s="38" customFormat="1" ht="22.5" customHeight="1" hidden="1">
      <c r="A210" s="23" t="s">
        <v>385</v>
      </c>
      <c r="B210" s="28"/>
      <c r="C210" s="28"/>
      <c r="D210" s="29">
        <f t="shared" si="46"/>
        <v>0</v>
      </c>
      <c r="E210" s="28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30"/>
      <c r="S210" s="30"/>
      <c r="T210" s="30"/>
      <c r="U210" s="30"/>
    </row>
    <row r="211" spans="1:21" s="38" customFormat="1" ht="30" customHeight="1" hidden="1">
      <c r="A211" s="23" t="s">
        <v>420</v>
      </c>
      <c r="B211" s="28"/>
      <c r="C211" s="28"/>
      <c r="D211" s="29">
        <f t="shared" si="46"/>
        <v>0</v>
      </c>
      <c r="E211" s="28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30"/>
      <c r="S211" s="30"/>
      <c r="T211" s="30"/>
      <c r="U211" s="30"/>
    </row>
    <row r="212" spans="1:21" s="38" customFormat="1" ht="48" customHeight="1" hidden="1">
      <c r="A212" s="23" t="s">
        <v>420</v>
      </c>
      <c r="B212" s="28"/>
      <c r="C212" s="28"/>
      <c r="D212" s="29">
        <f t="shared" si="46"/>
        <v>0</v>
      </c>
      <c r="E212" s="28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30"/>
      <c r="S212" s="30"/>
      <c r="T212" s="30"/>
      <c r="U212" s="30"/>
    </row>
    <row r="213" spans="1:21" s="38" customFormat="1" ht="47.25" customHeight="1" hidden="1">
      <c r="A213" s="23" t="s">
        <v>163</v>
      </c>
      <c r="B213" s="28"/>
      <c r="C213" s="28"/>
      <c r="D213" s="29">
        <f t="shared" si="46"/>
        <v>0</v>
      </c>
      <c r="E213" s="28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30"/>
      <c r="S213" s="30"/>
      <c r="T213" s="30"/>
      <c r="U213" s="30"/>
    </row>
    <row r="214" spans="1:17" s="27" customFormat="1" ht="18.75" customHeight="1" hidden="1">
      <c r="A214" s="5" t="s">
        <v>128</v>
      </c>
      <c r="B214" s="25"/>
      <c r="C214" s="25">
        <v>2274</v>
      </c>
      <c r="D214" s="21">
        <f>+D215</f>
        <v>0</v>
      </c>
      <c r="E214" s="21">
        <f aca="true" t="shared" si="47" ref="E214:Q214">+E215</f>
        <v>0</v>
      </c>
      <c r="F214" s="21">
        <f t="shared" si="47"/>
        <v>0</v>
      </c>
      <c r="G214" s="21">
        <f t="shared" si="47"/>
        <v>0</v>
      </c>
      <c r="H214" s="21">
        <f t="shared" si="47"/>
        <v>0</v>
      </c>
      <c r="I214" s="21">
        <f t="shared" si="47"/>
        <v>0</v>
      </c>
      <c r="J214" s="21">
        <f t="shared" si="47"/>
        <v>0</v>
      </c>
      <c r="K214" s="21">
        <f t="shared" si="47"/>
        <v>0</v>
      </c>
      <c r="L214" s="21">
        <f t="shared" si="47"/>
        <v>0</v>
      </c>
      <c r="M214" s="21">
        <f t="shared" si="47"/>
        <v>0</v>
      </c>
      <c r="N214" s="21">
        <f t="shared" si="47"/>
        <v>0</v>
      </c>
      <c r="O214" s="21">
        <f t="shared" si="47"/>
        <v>0</v>
      </c>
      <c r="P214" s="21">
        <f t="shared" si="47"/>
        <v>0</v>
      </c>
      <c r="Q214" s="21">
        <f t="shared" si="47"/>
        <v>0</v>
      </c>
    </row>
    <row r="215" spans="1:17" s="30" customFormat="1" ht="29.25" customHeight="1" hidden="1">
      <c r="A215" s="23" t="s">
        <v>607</v>
      </c>
      <c r="B215" s="28"/>
      <c r="C215" s="28"/>
      <c r="D215" s="29">
        <f t="shared" si="46"/>
        <v>0</v>
      </c>
      <c r="E215" s="28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</row>
    <row r="216" spans="1:17" s="27" customFormat="1" ht="32.25" customHeight="1" hidden="1">
      <c r="A216" s="20" t="s">
        <v>146</v>
      </c>
      <c r="B216" s="25"/>
      <c r="C216" s="25">
        <v>2240</v>
      </c>
      <c r="D216" s="21">
        <f>D217+D218+D219+D220+D221+D222</f>
        <v>0</v>
      </c>
      <c r="E216" s="25"/>
      <c r="F216" s="21">
        <f aca="true" t="shared" si="48" ref="F216:Q216">F217+F218+F219+F220+F221+F222</f>
        <v>0</v>
      </c>
      <c r="G216" s="21">
        <f t="shared" si="48"/>
        <v>0</v>
      </c>
      <c r="H216" s="21">
        <f t="shared" si="48"/>
        <v>0</v>
      </c>
      <c r="I216" s="21">
        <f t="shared" si="48"/>
        <v>0</v>
      </c>
      <c r="J216" s="21">
        <f t="shared" si="48"/>
        <v>0</v>
      </c>
      <c r="K216" s="21">
        <f t="shared" si="48"/>
        <v>0</v>
      </c>
      <c r="L216" s="21">
        <f t="shared" si="48"/>
        <v>0</v>
      </c>
      <c r="M216" s="21">
        <f t="shared" si="48"/>
        <v>0</v>
      </c>
      <c r="N216" s="21">
        <f t="shared" si="48"/>
        <v>0</v>
      </c>
      <c r="O216" s="21">
        <f t="shared" si="48"/>
        <v>0</v>
      </c>
      <c r="P216" s="21">
        <f t="shared" si="48"/>
        <v>0</v>
      </c>
      <c r="Q216" s="21">
        <f t="shared" si="48"/>
        <v>0</v>
      </c>
    </row>
    <row r="217" spans="1:17" s="27" customFormat="1" ht="32.25" customHeight="1" hidden="1">
      <c r="A217" s="23" t="s">
        <v>163</v>
      </c>
      <c r="B217" s="25"/>
      <c r="C217" s="25"/>
      <c r="D217" s="26">
        <f aca="true" t="shared" si="49" ref="D217:D223">F217+G217+H217+I217+J217+K217+L217+M217+N217+O217+P217+Q217</f>
        <v>0</v>
      </c>
      <c r="E217" s="25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</row>
    <row r="218" spans="1:21" s="38" customFormat="1" ht="47.25" customHeight="1" hidden="1">
      <c r="A218" s="23" t="s">
        <v>420</v>
      </c>
      <c r="B218" s="28"/>
      <c r="C218" s="28"/>
      <c r="D218" s="26">
        <f t="shared" si="49"/>
        <v>0</v>
      </c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30"/>
      <c r="S218" s="30"/>
      <c r="T218" s="30"/>
      <c r="U218" s="30"/>
    </row>
    <row r="219" spans="1:21" s="38" customFormat="1" ht="25.5" customHeight="1" hidden="1">
      <c r="A219" s="2" t="s">
        <v>185</v>
      </c>
      <c r="B219" s="28"/>
      <c r="C219" s="28"/>
      <c r="D219" s="26">
        <f t="shared" si="49"/>
        <v>0</v>
      </c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30"/>
      <c r="S219" s="30"/>
      <c r="T219" s="30"/>
      <c r="U219" s="30"/>
    </row>
    <row r="220" spans="1:21" s="38" customFormat="1" ht="32.25" customHeight="1" hidden="1">
      <c r="A220" s="2" t="s">
        <v>186</v>
      </c>
      <c r="B220" s="28"/>
      <c r="C220" s="28"/>
      <c r="D220" s="26">
        <f t="shared" si="49"/>
        <v>0</v>
      </c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30"/>
      <c r="S220" s="30"/>
      <c r="T220" s="30"/>
      <c r="U220" s="30"/>
    </row>
    <row r="221" spans="1:21" s="38" customFormat="1" ht="32.25" customHeight="1" hidden="1">
      <c r="A221" s="2" t="s">
        <v>167</v>
      </c>
      <c r="B221" s="28"/>
      <c r="C221" s="28"/>
      <c r="D221" s="26">
        <f t="shared" si="49"/>
        <v>0</v>
      </c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30"/>
      <c r="S221" s="30"/>
      <c r="T221" s="30"/>
      <c r="U221" s="30"/>
    </row>
    <row r="222" spans="1:21" s="38" customFormat="1" ht="32.25" customHeight="1" hidden="1">
      <c r="A222" s="2" t="s">
        <v>162</v>
      </c>
      <c r="B222" s="28"/>
      <c r="C222" s="28"/>
      <c r="D222" s="26">
        <f t="shared" si="49"/>
        <v>0</v>
      </c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30"/>
      <c r="S222" s="30"/>
      <c r="T222" s="30"/>
      <c r="U222" s="30"/>
    </row>
    <row r="223" spans="1:17" ht="31.5" hidden="1">
      <c r="A223" s="20" t="s">
        <v>136</v>
      </c>
      <c r="B223" s="22"/>
      <c r="C223" s="22">
        <v>2272</v>
      </c>
      <c r="D223" s="26">
        <f t="shared" si="49"/>
        <v>0</v>
      </c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</row>
    <row r="224" spans="1:17" s="30" customFormat="1" ht="38.25" customHeight="1" hidden="1">
      <c r="A224" s="4" t="s">
        <v>358</v>
      </c>
      <c r="B224" s="28" t="s">
        <v>357</v>
      </c>
      <c r="C224" s="28"/>
      <c r="D224" s="29">
        <f>D225+D226+D233</f>
        <v>0</v>
      </c>
      <c r="E224" s="29">
        <f aca="true" t="shared" si="50" ref="E224:Q224">E225+E226+E233</f>
        <v>0</v>
      </c>
      <c r="F224" s="29">
        <f t="shared" si="50"/>
        <v>0</v>
      </c>
      <c r="G224" s="29">
        <f t="shared" si="50"/>
        <v>0</v>
      </c>
      <c r="H224" s="29">
        <f t="shared" si="50"/>
        <v>0</v>
      </c>
      <c r="I224" s="29">
        <f t="shared" si="50"/>
        <v>0</v>
      </c>
      <c r="J224" s="29">
        <f t="shared" si="50"/>
        <v>0</v>
      </c>
      <c r="K224" s="29">
        <f t="shared" si="50"/>
        <v>0</v>
      </c>
      <c r="L224" s="29">
        <f t="shared" si="50"/>
        <v>0</v>
      </c>
      <c r="M224" s="29">
        <f t="shared" si="50"/>
        <v>0</v>
      </c>
      <c r="N224" s="29">
        <f t="shared" si="50"/>
        <v>0</v>
      </c>
      <c r="O224" s="29">
        <f t="shared" si="50"/>
        <v>0</v>
      </c>
      <c r="P224" s="29">
        <f t="shared" si="50"/>
        <v>0</v>
      </c>
      <c r="Q224" s="29">
        <f t="shared" si="50"/>
        <v>0</v>
      </c>
    </row>
    <row r="225" spans="1:17" s="27" customFormat="1" ht="31.5" hidden="1">
      <c r="A225" s="20" t="s">
        <v>146</v>
      </c>
      <c r="B225" s="25"/>
      <c r="C225" s="25">
        <v>2240</v>
      </c>
      <c r="D225" s="26">
        <f>F225+G225+H225+I225+J225+K225+L225+M225+N225+O225+P225+Q225</f>
        <v>0</v>
      </c>
      <c r="E225" s="25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</row>
    <row r="226" spans="1:21" s="71" customFormat="1" ht="46.5" customHeight="1" hidden="1">
      <c r="A226" s="20" t="s">
        <v>155</v>
      </c>
      <c r="B226" s="25"/>
      <c r="C226" s="25">
        <v>2610</v>
      </c>
      <c r="D226" s="26">
        <f>F226+G226+H226+I226+J226+K226+L226+M226+N226+O226+P226+Q226</f>
        <v>0</v>
      </c>
      <c r="E226" s="25"/>
      <c r="F226" s="26">
        <f>+F231+F232</f>
        <v>0</v>
      </c>
      <c r="G226" s="26">
        <f aca="true" t="shared" si="51" ref="G226:Q226">+G231+G232</f>
        <v>0</v>
      </c>
      <c r="H226" s="26">
        <f t="shared" si="51"/>
        <v>0</v>
      </c>
      <c r="I226" s="26">
        <f t="shared" si="51"/>
        <v>0</v>
      </c>
      <c r="J226" s="26">
        <f t="shared" si="51"/>
        <v>0</v>
      </c>
      <c r="K226" s="26">
        <f t="shared" si="51"/>
        <v>0</v>
      </c>
      <c r="L226" s="26">
        <f t="shared" si="51"/>
        <v>0</v>
      </c>
      <c r="M226" s="26">
        <f t="shared" si="51"/>
        <v>0</v>
      </c>
      <c r="N226" s="26">
        <f t="shared" si="51"/>
        <v>0</v>
      </c>
      <c r="O226" s="26">
        <f t="shared" si="51"/>
        <v>0</v>
      </c>
      <c r="P226" s="26">
        <f t="shared" si="51"/>
        <v>0</v>
      </c>
      <c r="Q226" s="26">
        <f t="shared" si="51"/>
        <v>0</v>
      </c>
      <c r="R226" s="27"/>
      <c r="S226" s="27"/>
      <c r="T226" s="27"/>
      <c r="U226" s="27"/>
    </row>
    <row r="227" spans="1:17" s="30" customFormat="1" ht="30.75" customHeight="1" hidden="1">
      <c r="A227" s="23" t="s">
        <v>188</v>
      </c>
      <c r="B227" s="28">
        <v>100201</v>
      </c>
      <c r="C227" s="28"/>
      <c r="D227" s="26">
        <f aca="true" t="shared" si="52" ref="D227:D233">F227+G227+H227+I227+J227+K227+L227+M227+N227+O227+P227+Q227</f>
        <v>0</v>
      </c>
      <c r="E227" s="28"/>
      <c r="F227" s="29">
        <f aca="true" t="shared" si="53" ref="F227:Q227">F228</f>
        <v>0</v>
      </c>
      <c r="G227" s="29">
        <f t="shared" si="53"/>
        <v>0</v>
      </c>
      <c r="H227" s="29">
        <f t="shared" si="53"/>
        <v>0</v>
      </c>
      <c r="I227" s="29">
        <f t="shared" si="53"/>
        <v>0</v>
      </c>
      <c r="J227" s="29">
        <f t="shared" si="53"/>
        <v>0</v>
      </c>
      <c r="K227" s="29">
        <f t="shared" si="53"/>
        <v>0</v>
      </c>
      <c r="L227" s="29">
        <f t="shared" si="53"/>
        <v>0</v>
      </c>
      <c r="M227" s="29">
        <f t="shared" si="53"/>
        <v>0</v>
      </c>
      <c r="N227" s="29">
        <f t="shared" si="53"/>
        <v>0</v>
      </c>
      <c r="O227" s="29">
        <f t="shared" si="53"/>
        <v>0</v>
      </c>
      <c r="P227" s="29">
        <f t="shared" si="53"/>
        <v>0</v>
      </c>
      <c r="Q227" s="29">
        <f t="shared" si="53"/>
        <v>0</v>
      </c>
    </row>
    <row r="228" spans="1:17" s="27" customFormat="1" ht="22.5" customHeight="1" hidden="1">
      <c r="A228" s="20" t="s">
        <v>201</v>
      </c>
      <c r="B228" s="25"/>
      <c r="C228" s="25">
        <v>2240</v>
      </c>
      <c r="D228" s="26">
        <f t="shared" si="52"/>
        <v>0</v>
      </c>
      <c r="E228" s="25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</row>
    <row r="229" spans="1:17" s="30" customFormat="1" ht="30.75" customHeight="1" hidden="1">
      <c r="A229" s="23" t="s">
        <v>187</v>
      </c>
      <c r="B229" s="28">
        <v>170603</v>
      </c>
      <c r="C229" s="28"/>
      <c r="D229" s="26">
        <f t="shared" si="52"/>
        <v>0</v>
      </c>
      <c r="E229" s="28"/>
      <c r="F229" s="29">
        <f aca="true" t="shared" si="54" ref="F229:Q229">F230</f>
        <v>0</v>
      </c>
      <c r="G229" s="29">
        <f t="shared" si="54"/>
        <v>0</v>
      </c>
      <c r="H229" s="29">
        <f t="shared" si="54"/>
        <v>0</v>
      </c>
      <c r="I229" s="29">
        <f t="shared" si="54"/>
        <v>0</v>
      </c>
      <c r="J229" s="29">
        <f t="shared" si="54"/>
        <v>0</v>
      </c>
      <c r="K229" s="29">
        <f t="shared" si="54"/>
        <v>0</v>
      </c>
      <c r="L229" s="29">
        <f t="shared" si="54"/>
        <v>0</v>
      </c>
      <c r="M229" s="29">
        <f t="shared" si="54"/>
        <v>0</v>
      </c>
      <c r="N229" s="29">
        <f t="shared" si="54"/>
        <v>0</v>
      </c>
      <c r="O229" s="29">
        <f t="shared" si="54"/>
        <v>0</v>
      </c>
      <c r="P229" s="29">
        <f t="shared" si="54"/>
        <v>0</v>
      </c>
      <c r="Q229" s="29">
        <f t="shared" si="54"/>
        <v>0</v>
      </c>
    </row>
    <row r="230" spans="1:17" s="27" customFormat="1" ht="51" customHeight="1" hidden="1">
      <c r="A230" s="20" t="s">
        <v>155</v>
      </c>
      <c r="B230" s="25"/>
      <c r="C230" s="25">
        <v>2610</v>
      </c>
      <c r="D230" s="26">
        <f t="shared" si="52"/>
        <v>0</v>
      </c>
      <c r="E230" s="25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</row>
    <row r="231" spans="1:17" s="27" customFormat="1" ht="61.5" customHeight="1" hidden="1">
      <c r="A231" s="23" t="s">
        <v>359</v>
      </c>
      <c r="B231" s="25"/>
      <c r="C231" s="25"/>
      <c r="D231" s="26">
        <f t="shared" si="52"/>
        <v>0</v>
      </c>
      <c r="E231" s="25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</row>
    <row r="232" spans="1:17" s="27" customFormat="1" ht="89.25" customHeight="1" hidden="1">
      <c r="A232" s="56" t="s">
        <v>360</v>
      </c>
      <c r="B232" s="25"/>
      <c r="C232" s="25"/>
      <c r="D232" s="26">
        <f t="shared" si="52"/>
        <v>0</v>
      </c>
      <c r="E232" s="25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</row>
    <row r="233" spans="1:17" s="27" customFormat="1" ht="29.25" customHeight="1" hidden="1">
      <c r="A233" s="20" t="s">
        <v>146</v>
      </c>
      <c r="B233" s="25"/>
      <c r="C233" s="25">
        <v>2240</v>
      </c>
      <c r="D233" s="26">
        <f t="shared" si="52"/>
        <v>0</v>
      </c>
      <c r="E233" s="25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</row>
    <row r="234" spans="1:17" s="30" customFormat="1" ht="99.75" customHeight="1" hidden="1">
      <c r="A234" s="4" t="s">
        <v>120</v>
      </c>
      <c r="B234" s="28">
        <v>170703</v>
      </c>
      <c r="C234" s="28"/>
      <c r="D234" s="29">
        <f>D235</f>
        <v>0</v>
      </c>
      <c r="E234" s="28"/>
      <c r="F234" s="29">
        <f aca="true" t="shared" si="55" ref="F234:Q234">F235</f>
        <v>0</v>
      </c>
      <c r="G234" s="29">
        <f t="shared" si="55"/>
        <v>0</v>
      </c>
      <c r="H234" s="29">
        <f t="shared" si="55"/>
        <v>0</v>
      </c>
      <c r="I234" s="29">
        <f t="shared" si="55"/>
        <v>0</v>
      </c>
      <c r="J234" s="29">
        <f t="shared" si="55"/>
        <v>0</v>
      </c>
      <c r="K234" s="29">
        <f t="shared" si="55"/>
        <v>0</v>
      </c>
      <c r="L234" s="29">
        <f t="shared" si="55"/>
        <v>0</v>
      </c>
      <c r="M234" s="29">
        <f t="shared" si="55"/>
        <v>0</v>
      </c>
      <c r="N234" s="29">
        <f t="shared" si="55"/>
        <v>0</v>
      </c>
      <c r="O234" s="29">
        <f t="shared" si="55"/>
        <v>0</v>
      </c>
      <c r="P234" s="29">
        <f t="shared" si="55"/>
        <v>0</v>
      </c>
      <c r="Q234" s="29">
        <f t="shared" si="55"/>
        <v>0</v>
      </c>
    </row>
    <row r="235" spans="1:17" s="27" customFormat="1" ht="49.5" customHeight="1" hidden="1">
      <c r="A235" s="20" t="s">
        <v>155</v>
      </c>
      <c r="B235" s="25"/>
      <c r="C235" s="25">
        <v>2610</v>
      </c>
      <c r="D235" s="29">
        <f>F235+G235+H235+I235+J235+K235+L235+M235+N235+O235+P235+Q235</f>
        <v>0</v>
      </c>
      <c r="E235" s="25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</row>
    <row r="236" spans="1:17" s="38" customFormat="1" ht="48.75" customHeight="1" hidden="1">
      <c r="A236" s="72" t="s">
        <v>321</v>
      </c>
      <c r="B236" s="73"/>
      <c r="C236" s="73"/>
      <c r="D236" s="74"/>
      <c r="E236" s="73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</row>
    <row r="237" spans="1:17" s="30" customFormat="1" ht="39" customHeight="1" hidden="1">
      <c r="A237" s="23" t="s">
        <v>203</v>
      </c>
      <c r="B237" s="28">
        <v>100202</v>
      </c>
      <c r="C237" s="28"/>
      <c r="D237" s="29">
        <f>D238</f>
        <v>0</v>
      </c>
      <c r="E237" s="28"/>
      <c r="F237" s="29">
        <f aca="true" t="shared" si="56" ref="F237:Q237">F238</f>
        <v>0</v>
      </c>
      <c r="G237" s="29">
        <f t="shared" si="56"/>
        <v>0</v>
      </c>
      <c r="H237" s="29">
        <f t="shared" si="56"/>
        <v>0</v>
      </c>
      <c r="I237" s="29">
        <f t="shared" si="56"/>
        <v>0</v>
      </c>
      <c r="J237" s="29">
        <f t="shared" si="56"/>
        <v>0</v>
      </c>
      <c r="K237" s="29">
        <f t="shared" si="56"/>
        <v>0</v>
      </c>
      <c r="L237" s="29">
        <f t="shared" si="56"/>
        <v>0</v>
      </c>
      <c r="M237" s="29">
        <f t="shared" si="56"/>
        <v>0</v>
      </c>
      <c r="N237" s="29">
        <f t="shared" si="56"/>
        <v>0</v>
      </c>
      <c r="O237" s="29">
        <f t="shared" si="56"/>
        <v>0</v>
      </c>
      <c r="P237" s="29">
        <f t="shared" si="56"/>
        <v>0</v>
      </c>
      <c r="Q237" s="29">
        <f t="shared" si="56"/>
        <v>0</v>
      </c>
    </row>
    <row r="238" spans="1:17" s="27" customFormat="1" ht="30" customHeight="1" hidden="1">
      <c r="A238" s="5" t="s">
        <v>150</v>
      </c>
      <c r="B238" s="25"/>
      <c r="C238" s="25">
        <v>2240</v>
      </c>
      <c r="D238" s="29">
        <f>F238+G238+H238+I238+J238+K238+L238+M238+N238+O238+P238+Q238</f>
        <v>0</v>
      </c>
      <c r="E238" s="25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</row>
    <row r="239" spans="1:17" s="38" customFormat="1" ht="114.75" customHeight="1" hidden="1">
      <c r="A239" s="72" t="s">
        <v>320</v>
      </c>
      <c r="B239" s="73"/>
      <c r="C239" s="73"/>
      <c r="D239" s="74"/>
      <c r="E239" s="73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</row>
    <row r="240" spans="1:17" s="38" customFormat="1" ht="49.5" customHeight="1" hidden="1">
      <c r="A240" s="72" t="s">
        <v>361</v>
      </c>
      <c r="B240" s="73">
        <v>240601</v>
      </c>
      <c r="C240" s="73"/>
      <c r="D240" s="74">
        <f>+D241</f>
        <v>0</v>
      </c>
      <c r="E240" s="74">
        <f aca="true" t="shared" si="57" ref="E240:Q240">+E241</f>
        <v>0</v>
      </c>
      <c r="F240" s="74">
        <f t="shared" si="57"/>
        <v>0</v>
      </c>
      <c r="G240" s="74">
        <f t="shared" si="57"/>
        <v>0</v>
      </c>
      <c r="H240" s="74">
        <f t="shared" si="57"/>
        <v>0</v>
      </c>
      <c r="I240" s="74">
        <f t="shared" si="57"/>
        <v>0</v>
      </c>
      <c r="J240" s="74">
        <f t="shared" si="57"/>
        <v>0</v>
      </c>
      <c r="K240" s="74">
        <f t="shared" si="57"/>
        <v>0</v>
      </c>
      <c r="L240" s="74">
        <f t="shared" si="57"/>
        <v>0</v>
      </c>
      <c r="M240" s="74">
        <f t="shared" si="57"/>
        <v>0</v>
      </c>
      <c r="N240" s="74">
        <f t="shared" si="57"/>
        <v>0</v>
      </c>
      <c r="O240" s="74">
        <f t="shared" si="57"/>
        <v>0</v>
      </c>
      <c r="P240" s="74">
        <f t="shared" si="57"/>
        <v>0</v>
      </c>
      <c r="Q240" s="74">
        <f t="shared" si="57"/>
        <v>0</v>
      </c>
    </row>
    <row r="241" spans="1:17" s="38" customFormat="1" ht="30.75" customHeight="1" hidden="1">
      <c r="A241" s="5" t="s">
        <v>138</v>
      </c>
      <c r="B241" s="73"/>
      <c r="C241" s="73">
        <v>2210</v>
      </c>
      <c r="D241" s="74">
        <f>+F241+G241+H241+I241+J241+K241+L241+M241+N241+O241+P241+Q241</f>
        <v>0</v>
      </c>
      <c r="E241" s="73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</row>
    <row r="242" spans="1:17" s="38" customFormat="1" ht="30.75" customHeight="1" hidden="1">
      <c r="A242" s="23" t="s">
        <v>362</v>
      </c>
      <c r="B242" s="73">
        <v>180107</v>
      </c>
      <c r="C242" s="73"/>
      <c r="D242" s="74">
        <f>+D243</f>
        <v>0</v>
      </c>
      <c r="E242" s="74">
        <f aca="true" t="shared" si="58" ref="E242:Q242">+E243</f>
        <v>0</v>
      </c>
      <c r="F242" s="74">
        <f t="shared" si="58"/>
        <v>0</v>
      </c>
      <c r="G242" s="74">
        <f t="shared" si="58"/>
        <v>0</v>
      </c>
      <c r="H242" s="74">
        <f t="shared" si="58"/>
        <v>0</v>
      </c>
      <c r="I242" s="74">
        <f t="shared" si="58"/>
        <v>0</v>
      </c>
      <c r="J242" s="74">
        <f t="shared" si="58"/>
        <v>0</v>
      </c>
      <c r="K242" s="74">
        <f t="shared" si="58"/>
        <v>0</v>
      </c>
      <c r="L242" s="74">
        <f t="shared" si="58"/>
        <v>0</v>
      </c>
      <c r="M242" s="74">
        <f t="shared" si="58"/>
        <v>0</v>
      </c>
      <c r="N242" s="74">
        <f t="shared" si="58"/>
        <v>0</v>
      </c>
      <c r="O242" s="74">
        <f t="shared" si="58"/>
        <v>0</v>
      </c>
      <c r="P242" s="74">
        <f t="shared" si="58"/>
        <v>0</v>
      </c>
      <c r="Q242" s="74">
        <f t="shared" si="58"/>
        <v>0</v>
      </c>
    </row>
    <row r="243" spans="1:17" s="38" customFormat="1" ht="30.75" customHeight="1" hidden="1">
      <c r="A243" s="5" t="s">
        <v>150</v>
      </c>
      <c r="B243" s="73"/>
      <c r="C243" s="73">
        <v>2240</v>
      </c>
      <c r="D243" s="74">
        <f>+F243+G243+H243+I243+J243+K243+L243+M243+N243+O243+P243+Q243</f>
        <v>0</v>
      </c>
      <c r="E243" s="73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</row>
    <row r="244" spans="1:17" s="37" customFormat="1" ht="31.5" hidden="1">
      <c r="A244" s="34" t="s">
        <v>85</v>
      </c>
      <c r="B244" s="35"/>
      <c r="C244" s="35"/>
      <c r="D244" s="36">
        <f>D245+D254+D264</f>
        <v>0</v>
      </c>
      <c r="E244" s="35"/>
      <c r="F244" s="36">
        <f aca="true" t="shared" si="59" ref="F244:Q244">F245+F254+F264</f>
        <v>0</v>
      </c>
      <c r="G244" s="36">
        <f t="shared" si="59"/>
        <v>0</v>
      </c>
      <c r="H244" s="36">
        <f t="shared" si="59"/>
        <v>0</v>
      </c>
      <c r="I244" s="36">
        <f t="shared" si="59"/>
        <v>0</v>
      </c>
      <c r="J244" s="36">
        <f t="shared" si="59"/>
        <v>0</v>
      </c>
      <c r="K244" s="36">
        <f t="shared" si="59"/>
        <v>0</v>
      </c>
      <c r="L244" s="36">
        <f t="shared" si="59"/>
        <v>0</v>
      </c>
      <c r="M244" s="36">
        <f t="shared" si="59"/>
        <v>0</v>
      </c>
      <c r="N244" s="36">
        <f t="shared" si="59"/>
        <v>0</v>
      </c>
      <c r="O244" s="36">
        <f t="shared" si="59"/>
        <v>0</v>
      </c>
      <c r="P244" s="36">
        <f t="shared" si="59"/>
        <v>0</v>
      </c>
      <c r="Q244" s="36">
        <f t="shared" si="59"/>
        <v>0</v>
      </c>
    </row>
    <row r="245" spans="1:17" s="30" customFormat="1" ht="101.25" customHeight="1" hidden="1">
      <c r="A245" s="4" t="s">
        <v>120</v>
      </c>
      <c r="B245" s="28">
        <v>170703</v>
      </c>
      <c r="C245" s="28"/>
      <c r="D245" s="28">
        <f>D246</f>
        <v>0</v>
      </c>
      <c r="E245" s="28"/>
      <c r="F245" s="28">
        <f aca="true" t="shared" si="60" ref="F245:Q245">F246</f>
        <v>0</v>
      </c>
      <c r="G245" s="28">
        <f t="shared" si="60"/>
        <v>0</v>
      </c>
      <c r="H245" s="28">
        <f t="shared" si="60"/>
        <v>0</v>
      </c>
      <c r="I245" s="28">
        <f t="shared" si="60"/>
        <v>0</v>
      </c>
      <c r="J245" s="28">
        <f t="shared" si="60"/>
        <v>0</v>
      </c>
      <c r="K245" s="28">
        <f t="shared" si="60"/>
        <v>0</v>
      </c>
      <c r="L245" s="28">
        <f t="shared" si="60"/>
        <v>0</v>
      </c>
      <c r="M245" s="28">
        <f t="shared" si="60"/>
        <v>0</v>
      </c>
      <c r="N245" s="28">
        <f t="shared" si="60"/>
        <v>0</v>
      </c>
      <c r="O245" s="28">
        <f t="shared" si="60"/>
        <v>0</v>
      </c>
      <c r="P245" s="28">
        <f t="shared" si="60"/>
        <v>0</v>
      </c>
      <c r="Q245" s="28">
        <f t="shared" si="60"/>
        <v>0</v>
      </c>
    </row>
    <row r="246" spans="1:17" s="27" customFormat="1" ht="31.5" hidden="1">
      <c r="A246" s="20" t="s">
        <v>370</v>
      </c>
      <c r="B246" s="25"/>
      <c r="C246" s="25">
        <v>2240</v>
      </c>
      <c r="D246" s="26">
        <f>D247+D250+D251+D252+D253+D248+D249</f>
        <v>0</v>
      </c>
      <c r="E246" s="25"/>
      <c r="F246" s="26">
        <f>F247+F250+F251+F252+F253+F248+F249</f>
        <v>0</v>
      </c>
      <c r="G246" s="26">
        <f>G247+G250+G251+G252+G253+G248+G249</f>
        <v>0</v>
      </c>
      <c r="H246" s="26">
        <f>H247+H250+H251+H252+H253+H248+H249</f>
        <v>0</v>
      </c>
      <c r="I246" s="26">
        <f aca="true" t="shared" si="61" ref="I246:Q246">I247+I250+I251+I252+I253+I248+I249</f>
        <v>0</v>
      </c>
      <c r="J246" s="26">
        <f t="shared" si="61"/>
        <v>0</v>
      </c>
      <c r="K246" s="26">
        <f t="shared" si="61"/>
        <v>0</v>
      </c>
      <c r="L246" s="26">
        <f t="shared" si="61"/>
        <v>0</v>
      </c>
      <c r="M246" s="26">
        <f t="shared" si="61"/>
        <v>0</v>
      </c>
      <c r="N246" s="26">
        <f t="shared" si="61"/>
        <v>0</v>
      </c>
      <c r="O246" s="26">
        <f t="shared" si="61"/>
        <v>0</v>
      </c>
      <c r="P246" s="26">
        <f t="shared" si="61"/>
        <v>0</v>
      </c>
      <c r="Q246" s="26">
        <f t="shared" si="61"/>
        <v>0</v>
      </c>
    </row>
    <row r="247" spans="1:21" s="38" customFormat="1" ht="31.5" hidden="1">
      <c r="A247" s="23" t="s">
        <v>398</v>
      </c>
      <c r="B247" s="28"/>
      <c r="C247" s="28"/>
      <c r="D247" s="29">
        <f aca="true" t="shared" si="62" ref="D247:D253">F247+G247+H247+I247+J247+K247+L247+M247+N247+O247+P247+Q247</f>
        <v>0</v>
      </c>
      <c r="E247" s="28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30"/>
      <c r="S247" s="30"/>
      <c r="T247" s="30"/>
      <c r="U247" s="30"/>
    </row>
    <row r="248" spans="1:21" s="38" customFormat="1" ht="31.5" hidden="1">
      <c r="A248" s="23" t="s">
        <v>418</v>
      </c>
      <c r="B248" s="28"/>
      <c r="C248" s="28"/>
      <c r="D248" s="29">
        <f t="shared" si="62"/>
        <v>0</v>
      </c>
      <c r="E248" s="28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30"/>
      <c r="S248" s="30"/>
      <c r="T248" s="30"/>
      <c r="U248" s="30"/>
    </row>
    <row r="249" spans="1:21" s="38" customFormat="1" ht="15.75" hidden="1">
      <c r="A249" s="23" t="s">
        <v>419</v>
      </c>
      <c r="B249" s="28"/>
      <c r="C249" s="28"/>
      <c r="D249" s="29">
        <f t="shared" si="62"/>
        <v>0</v>
      </c>
      <c r="E249" s="28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30"/>
      <c r="S249" s="30"/>
      <c r="T249" s="30"/>
      <c r="U249" s="30"/>
    </row>
    <row r="250" spans="1:21" s="38" customFormat="1" ht="31.5" hidden="1">
      <c r="A250" s="23" t="s">
        <v>399</v>
      </c>
      <c r="B250" s="28"/>
      <c r="C250" s="28"/>
      <c r="D250" s="29">
        <f t="shared" si="62"/>
        <v>0</v>
      </c>
      <c r="E250" s="28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30"/>
      <c r="S250" s="30"/>
      <c r="T250" s="30"/>
      <c r="U250" s="30"/>
    </row>
    <row r="251" spans="1:21" s="38" customFormat="1" ht="31.5" hidden="1">
      <c r="A251" s="23" t="s">
        <v>367</v>
      </c>
      <c r="B251" s="28"/>
      <c r="C251" s="28"/>
      <c r="D251" s="29">
        <f t="shared" si="62"/>
        <v>0</v>
      </c>
      <c r="E251" s="28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30"/>
      <c r="S251" s="30"/>
      <c r="T251" s="30"/>
      <c r="U251" s="30"/>
    </row>
    <row r="252" spans="1:21" s="38" customFormat="1" ht="31.5" hidden="1">
      <c r="A252" s="23" t="s">
        <v>368</v>
      </c>
      <c r="B252" s="28"/>
      <c r="C252" s="28"/>
      <c r="D252" s="29">
        <f t="shared" si="62"/>
        <v>0</v>
      </c>
      <c r="E252" s="28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30"/>
      <c r="S252" s="30"/>
      <c r="T252" s="30"/>
      <c r="U252" s="30"/>
    </row>
    <row r="253" spans="1:17" s="30" customFormat="1" ht="31.5" hidden="1">
      <c r="A253" s="23" t="s">
        <v>369</v>
      </c>
      <c r="B253" s="28"/>
      <c r="C253" s="28"/>
      <c r="D253" s="29">
        <f t="shared" si="62"/>
        <v>0</v>
      </c>
      <c r="E253" s="28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</row>
    <row r="254" spans="1:17" s="30" customFormat="1" ht="31.5" hidden="1">
      <c r="A254" s="23" t="s">
        <v>106</v>
      </c>
      <c r="B254" s="28">
        <v>10116</v>
      </c>
      <c r="C254" s="28"/>
      <c r="D254" s="29">
        <f>D255+D256+D263+D257+D258+D259+D260+D261+D262</f>
        <v>0</v>
      </c>
      <c r="E254" s="28"/>
      <c r="F254" s="29">
        <f aca="true" t="shared" si="63" ref="F254:Q254">F255+F256+F263+F257+F258+F259+F260+F261+F262</f>
        <v>0</v>
      </c>
      <c r="G254" s="29">
        <f t="shared" si="63"/>
        <v>0</v>
      </c>
      <c r="H254" s="29">
        <f t="shared" si="63"/>
        <v>0</v>
      </c>
      <c r="I254" s="29">
        <f t="shared" si="63"/>
        <v>0</v>
      </c>
      <c r="J254" s="29">
        <f t="shared" si="63"/>
        <v>0</v>
      </c>
      <c r="K254" s="29">
        <f t="shared" si="63"/>
        <v>0</v>
      </c>
      <c r="L254" s="29">
        <f t="shared" si="63"/>
        <v>0</v>
      </c>
      <c r="M254" s="29">
        <f t="shared" si="63"/>
        <v>0</v>
      </c>
      <c r="N254" s="29">
        <f t="shared" si="63"/>
        <v>0</v>
      </c>
      <c r="O254" s="29">
        <f t="shared" si="63"/>
        <v>0</v>
      </c>
      <c r="P254" s="29">
        <f t="shared" si="63"/>
        <v>0</v>
      </c>
      <c r="Q254" s="29">
        <f t="shared" si="63"/>
        <v>0</v>
      </c>
    </row>
    <row r="255" spans="1:17" s="27" customFormat="1" ht="35.25" customHeight="1" hidden="1">
      <c r="A255" s="5" t="s">
        <v>146</v>
      </c>
      <c r="B255" s="25"/>
      <c r="C255" s="25">
        <v>2240</v>
      </c>
      <c r="D255" s="26">
        <f aca="true" t="shared" si="64" ref="D255:D263">F255+G255+H255+I255+J255+K255+L255+M255+N255+O255+P255+Q255</f>
        <v>0</v>
      </c>
      <c r="E255" s="25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</row>
    <row r="256" spans="1:17" s="27" customFormat="1" ht="31.5" hidden="1">
      <c r="A256" s="20" t="s">
        <v>136</v>
      </c>
      <c r="B256" s="25"/>
      <c r="C256" s="25">
        <v>2272</v>
      </c>
      <c r="D256" s="26">
        <f t="shared" si="64"/>
        <v>0</v>
      </c>
      <c r="E256" s="25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</row>
    <row r="257" spans="1:17" s="27" customFormat="1" ht="15.75" hidden="1">
      <c r="A257" s="20" t="s">
        <v>127</v>
      </c>
      <c r="B257" s="25"/>
      <c r="C257" s="25">
        <v>2111</v>
      </c>
      <c r="D257" s="26">
        <f t="shared" si="64"/>
        <v>0</v>
      </c>
      <c r="E257" s="25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</row>
    <row r="258" spans="1:17" s="27" customFormat="1" ht="31.5" customHeight="1" hidden="1">
      <c r="A258" s="20" t="s">
        <v>22</v>
      </c>
      <c r="B258" s="25"/>
      <c r="C258" s="25">
        <v>2120</v>
      </c>
      <c r="D258" s="26">
        <f t="shared" si="64"/>
        <v>0</v>
      </c>
      <c r="E258" s="25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</row>
    <row r="259" spans="1:17" s="27" customFormat="1" ht="31.5" hidden="1">
      <c r="A259" s="5" t="s">
        <v>138</v>
      </c>
      <c r="B259" s="25"/>
      <c r="C259" s="25">
        <v>2210</v>
      </c>
      <c r="D259" s="26">
        <f t="shared" si="64"/>
        <v>0</v>
      </c>
      <c r="E259" s="25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</row>
    <row r="260" spans="1:17" s="27" customFormat="1" ht="31.5" hidden="1">
      <c r="A260" s="20" t="s">
        <v>146</v>
      </c>
      <c r="B260" s="25"/>
      <c r="C260" s="25">
        <v>2240</v>
      </c>
      <c r="D260" s="26">
        <f t="shared" si="64"/>
        <v>0</v>
      </c>
      <c r="E260" s="25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</row>
    <row r="261" spans="1:17" s="27" customFormat="1" ht="15.75" hidden="1">
      <c r="A261" s="20" t="s">
        <v>193</v>
      </c>
      <c r="B261" s="25"/>
      <c r="C261" s="25">
        <v>2250</v>
      </c>
      <c r="D261" s="26">
        <f t="shared" si="64"/>
        <v>0</v>
      </c>
      <c r="E261" s="25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</row>
    <row r="262" spans="1:17" s="27" customFormat="1" ht="63" hidden="1">
      <c r="A262" s="20" t="s">
        <v>195</v>
      </c>
      <c r="B262" s="25"/>
      <c r="C262" s="25">
        <v>2282</v>
      </c>
      <c r="D262" s="26">
        <f t="shared" si="64"/>
        <v>0</v>
      </c>
      <c r="E262" s="25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</row>
    <row r="263" spans="1:17" s="27" customFormat="1" ht="15.75" hidden="1">
      <c r="A263" s="20" t="s">
        <v>130</v>
      </c>
      <c r="B263" s="25"/>
      <c r="C263" s="25">
        <v>2273</v>
      </c>
      <c r="D263" s="26">
        <f t="shared" si="64"/>
        <v>0</v>
      </c>
      <c r="E263" s="25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</row>
    <row r="264" spans="1:17" s="30" customFormat="1" ht="110.25" hidden="1">
      <c r="A264" s="23" t="s">
        <v>179</v>
      </c>
      <c r="B264" s="28">
        <v>250913</v>
      </c>
      <c r="C264" s="28"/>
      <c r="D264" s="29">
        <f>D265</f>
        <v>0</v>
      </c>
      <c r="E264" s="28"/>
      <c r="F264" s="29">
        <f aca="true" t="shared" si="65" ref="F264:Q264">F265</f>
        <v>0</v>
      </c>
      <c r="G264" s="29">
        <f t="shared" si="65"/>
        <v>0</v>
      </c>
      <c r="H264" s="29">
        <f t="shared" si="65"/>
        <v>0</v>
      </c>
      <c r="I264" s="29">
        <f t="shared" si="65"/>
        <v>0</v>
      </c>
      <c r="J264" s="29">
        <f t="shared" si="65"/>
        <v>0</v>
      </c>
      <c r="K264" s="29">
        <f t="shared" si="65"/>
        <v>0</v>
      </c>
      <c r="L264" s="29">
        <f t="shared" si="65"/>
        <v>0</v>
      </c>
      <c r="M264" s="29">
        <f t="shared" si="65"/>
        <v>0</v>
      </c>
      <c r="N264" s="29">
        <f t="shared" si="65"/>
        <v>0</v>
      </c>
      <c r="O264" s="29">
        <f t="shared" si="65"/>
        <v>0</v>
      </c>
      <c r="P264" s="29">
        <f t="shared" si="65"/>
        <v>0</v>
      </c>
      <c r="Q264" s="29">
        <f t="shared" si="65"/>
        <v>0</v>
      </c>
    </row>
    <row r="265" spans="1:17" s="27" customFormat="1" ht="81" customHeight="1" hidden="1">
      <c r="A265" s="5" t="s">
        <v>195</v>
      </c>
      <c r="B265" s="25"/>
      <c r="C265" s="25">
        <v>2282</v>
      </c>
      <c r="D265" s="26">
        <f>F265+G265+H265+I265+J265+K265+L265+M265+N265+O265+P265+Q265</f>
        <v>0</v>
      </c>
      <c r="E265" s="25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</row>
    <row r="266" spans="1:17" s="37" customFormat="1" ht="15.75" hidden="1">
      <c r="A266" s="34" t="s">
        <v>151</v>
      </c>
      <c r="B266" s="35"/>
      <c r="C266" s="35"/>
      <c r="D266" s="36">
        <f>D267+D273</f>
        <v>0</v>
      </c>
      <c r="E266" s="35"/>
      <c r="F266" s="36">
        <f aca="true" t="shared" si="66" ref="F266:Q266">F267+F273</f>
        <v>0</v>
      </c>
      <c r="G266" s="36">
        <f t="shared" si="66"/>
        <v>0</v>
      </c>
      <c r="H266" s="36">
        <f t="shared" si="66"/>
        <v>0</v>
      </c>
      <c r="I266" s="36">
        <f t="shared" si="66"/>
        <v>0</v>
      </c>
      <c r="J266" s="36">
        <f t="shared" si="66"/>
        <v>0</v>
      </c>
      <c r="K266" s="36">
        <f t="shared" si="66"/>
        <v>0</v>
      </c>
      <c r="L266" s="36">
        <f t="shared" si="66"/>
        <v>0</v>
      </c>
      <c r="M266" s="36">
        <f t="shared" si="66"/>
        <v>0</v>
      </c>
      <c r="N266" s="36">
        <f t="shared" si="66"/>
        <v>0</v>
      </c>
      <c r="O266" s="36">
        <f t="shared" si="66"/>
        <v>0</v>
      </c>
      <c r="P266" s="36">
        <f t="shared" si="66"/>
        <v>0</v>
      </c>
      <c r="Q266" s="36">
        <f t="shared" si="66"/>
        <v>0</v>
      </c>
    </row>
    <row r="267" spans="1:17" s="30" customFormat="1" ht="29.25" customHeight="1" hidden="1">
      <c r="A267" s="23" t="s">
        <v>64</v>
      </c>
      <c r="B267" s="28">
        <v>10116</v>
      </c>
      <c r="C267" s="28"/>
      <c r="D267" s="28">
        <f>D271+D270+D269+D268+D272</f>
        <v>0</v>
      </c>
      <c r="E267" s="28"/>
      <c r="F267" s="28">
        <f aca="true" t="shared" si="67" ref="F267:Q267">F271+F270+F269+F268+F272</f>
        <v>0</v>
      </c>
      <c r="G267" s="28">
        <f t="shared" si="67"/>
        <v>0</v>
      </c>
      <c r="H267" s="28">
        <f t="shared" si="67"/>
        <v>0</v>
      </c>
      <c r="I267" s="28">
        <f t="shared" si="67"/>
        <v>0</v>
      </c>
      <c r="J267" s="28">
        <f t="shared" si="67"/>
        <v>0</v>
      </c>
      <c r="K267" s="28">
        <f t="shared" si="67"/>
        <v>0</v>
      </c>
      <c r="L267" s="28">
        <f t="shared" si="67"/>
        <v>0</v>
      </c>
      <c r="M267" s="28">
        <f t="shared" si="67"/>
        <v>0</v>
      </c>
      <c r="N267" s="28">
        <f t="shared" si="67"/>
        <v>0</v>
      </c>
      <c r="O267" s="28">
        <f t="shared" si="67"/>
        <v>0</v>
      </c>
      <c r="P267" s="28">
        <f t="shared" si="67"/>
        <v>0</v>
      </c>
      <c r="Q267" s="28">
        <f t="shared" si="67"/>
        <v>0</v>
      </c>
    </row>
    <row r="268" spans="1:17" s="27" customFormat="1" ht="32.25" customHeight="1" hidden="1">
      <c r="A268" s="5" t="s">
        <v>138</v>
      </c>
      <c r="B268" s="25"/>
      <c r="C268" s="25">
        <v>2210</v>
      </c>
      <c r="D268" s="26">
        <f>F268+G268+H268+I268+J268+K268+L268+M268+N268+O268+P268+Q268</f>
        <v>0</v>
      </c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</row>
    <row r="269" spans="1:17" s="27" customFormat="1" ht="22.5" customHeight="1" hidden="1">
      <c r="A269" s="20" t="s">
        <v>196</v>
      </c>
      <c r="B269" s="25"/>
      <c r="C269" s="25">
        <v>2800</v>
      </c>
      <c r="D269" s="26">
        <f>F269+G269+H269+I269+J269+K269+L269+M269+N269+O269+P269+Q269</f>
        <v>0</v>
      </c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</row>
    <row r="270" spans="1:17" s="27" customFormat="1" ht="15.75" hidden="1">
      <c r="A270" s="5" t="s">
        <v>22</v>
      </c>
      <c r="B270" s="25"/>
      <c r="C270" s="25">
        <v>2120</v>
      </c>
      <c r="D270" s="26">
        <f>F270+G270+H270+I270+J270+K270+L270+M270+N270+O270+P270+Q270</f>
        <v>0</v>
      </c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</row>
    <row r="271" spans="1:17" ht="31.5" hidden="1">
      <c r="A271" s="5" t="s">
        <v>146</v>
      </c>
      <c r="B271" s="22"/>
      <c r="C271" s="22">
        <v>2240</v>
      </c>
      <c r="D271" s="26">
        <f>F271+G271+H271+I271+J271+K271+L271+M271+N271+O271+P271+Q271</f>
        <v>0</v>
      </c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</row>
    <row r="272" spans="1:17" ht="15.75" hidden="1">
      <c r="A272" s="5" t="s">
        <v>127</v>
      </c>
      <c r="B272" s="22"/>
      <c r="C272" s="22">
        <v>2111</v>
      </c>
      <c r="D272" s="26">
        <f>F272+G272+H272+I272+J272+K272+L272+M272+N272+O272+P272+Q272</f>
        <v>0</v>
      </c>
      <c r="E272" s="22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</row>
    <row r="273" spans="1:17" s="30" customFormat="1" ht="31.5" hidden="1">
      <c r="A273" s="23" t="s">
        <v>109</v>
      </c>
      <c r="B273" s="28">
        <v>91103</v>
      </c>
      <c r="C273" s="28"/>
      <c r="D273" s="29">
        <f>D274</f>
        <v>0</v>
      </c>
      <c r="E273" s="28"/>
      <c r="F273" s="29">
        <f aca="true" t="shared" si="68" ref="F273:Q273">F274</f>
        <v>0</v>
      </c>
      <c r="G273" s="29">
        <f t="shared" si="68"/>
        <v>0</v>
      </c>
      <c r="H273" s="29">
        <f t="shared" si="68"/>
        <v>0</v>
      </c>
      <c r="I273" s="29">
        <f t="shared" si="68"/>
        <v>0</v>
      </c>
      <c r="J273" s="29">
        <f t="shared" si="68"/>
        <v>0</v>
      </c>
      <c r="K273" s="29">
        <f t="shared" si="68"/>
        <v>0</v>
      </c>
      <c r="L273" s="29">
        <f t="shared" si="68"/>
        <v>0</v>
      </c>
      <c r="M273" s="29">
        <f t="shared" si="68"/>
        <v>0</v>
      </c>
      <c r="N273" s="29">
        <f t="shared" si="68"/>
        <v>0</v>
      </c>
      <c r="O273" s="29">
        <f t="shared" si="68"/>
        <v>0</v>
      </c>
      <c r="P273" s="29">
        <f t="shared" si="68"/>
        <v>0</v>
      </c>
      <c r="Q273" s="29">
        <f t="shared" si="68"/>
        <v>0</v>
      </c>
    </row>
    <row r="274" spans="1:17" ht="15.75" hidden="1">
      <c r="A274" s="5" t="s">
        <v>80</v>
      </c>
      <c r="B274" s="22"/>
      <c r="C274" s="22">
        <v>1172</v>
      </c>
      <c r="D274" s="26">
        <f>F274+G274+H274+I274+J274+K274+L274+M274+N274+O274+P274+Q274</f>
        <v>0</v>
      </c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</row>
    <row r="275" spans="1:17" s="37" customFormat="1" ht="15.75" hidden="1">
      <c r="A275" s="34" t="s">
        <v>104</v>
      </c>
      <c r="B275" s="35"/>
      <c r="C275" s="35"/>
      <c r="D275" s="35">
        <f>D276+D286+D289+D293+D295</f>
        <v>0</v>
      </c>
      <c r="E275" s="35">
        <f aca="true" t="shared" si="69" ref="E275:Q275">E276+E286+E289+E293+E295</f>
        <v>0</v>
      </c>
      <c r="F275" s="35">
        <f t="shared" si="69"/>
        <v>0</v>
      </c>
      <c r="G275" s="35">
        <f t="shared" si="69"/>
        <v>0</v>
      </c>
      <c r="H275" s="35">
        <f t="shared" si="69"/>
        <v>0</v>
      </c>
      <c r="I275" s="35">
        <f t="shared" si="69"/>
        <v>0</v>
      </c>
      <c r="J275" s="35">
        <f t="shared" si="69"/>
        <v>0</v>
      </c>
      <c r="K275" s="35">
        <f t="shared" si="69"/>
        <v>0</v>
      </c>
      <c r="L275" s="35">
        <f t="shared" si="69"/>
        <v>0</v>
      </c>
      <c r="M275" s="35">
        <f t="shared" si="69"/>
        <v>0</v>
      </c>
      <c r="N275" s="35">
        <f t="shared" si="69"/>
        <v>0</v>
      </c>
      <c r="O275" s="35">
        <f t="shared" si="69"/>
        <v>0</v>
      </c>
      <c r="P275" s="35">
        <f t="shared" si="69"/>
        <v>0</v>
      </c>
      <c r="Q275" s="35">
        <f t="shared" si="69"/>
        <v>0</v>
      </c>
    </row>
    <row r="276" spans="1:17" s="19" customFormat="1" ht="29.25" customHeight="1" hidden="1">
      <c r="A276" s="33" t="s">
        <v>64</v>
      </c>
      <c r="B276" s="24">
        <v>10116</v>
      </c>
      <c r="C276" s="24"/>
      <c r="D276" s="24">
        <f>D277+D278+D279+D280+D281+D282+D283+D284+D285</f>
        <v>0</v>
      </c>
      <c r="E276" s="24"/>
      <c r="F276" s="24">
        <f aca="true" t="shared" si="70" ref="F276:Q276">F277+F278+F279+F280+F281+F282+F283+F284+F285</f>
        <v>0</v>
      </c>
      <c r="G276" s="24">
        <f t="shared" si="70"/>
        <v>0</v>
      </c>
      <c r="H276" s="24">
        <f t="shared" si="70"/>
        <v>0</v>
      </c>
      <c r="I276" s="24">
        <f t="shared" si="70"/>
        <v>0</v>
      </c>
      <c r="J276" s="24">
        <f t="shared" si="70"/>
        <v>0</v>
      </c>
      <c r="K276" s="24">
        <f t="shared" si="70"/>
        <v>0</v>
      </c>
      <c r="L276" s="24">
        <f t="shared" si="70"/>
        <v>0</v>
      </c>
      <c r="M276" s="24">
        <f t="shared" si="70"/>
        <v>0</v>
      </c>
      <c r="N276" s="24">
        <f t="shared" si="70"/>
        <v>0</v>
      </c>
      <c r="O276" s="24">
        <f t="shared" si="70"/>
        <v>0</v>
      </c>
      <c r="P276" s="24">
        <f t="shared" si="70"/>
        <v>0</v>
      </c>
      <c r="Q276" s="24">
        <f t="shared" si="70"/>
        <v>0</v>
      </c>
    </row>
    <row r="277" spans="1:17" ht="31.5" hidden="1">
      <c r="A277" s="5" t="s">
        <v>146</v>
      </c>
      <c r="B277" s="22"/>
      <c r="C277" s="22">
        <v>2240</v>
      </c>
      <c r="D277" s="26">
        <f aca="true" t="shared" si="71" ref="D277:D285">F277+G277+H277+I277+J277+K277+L277+M277+N277+O277+P277+Q277</f>
        <v>0</v>
      </c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</row>
    <row r="278" spans="1:17" ht="15.75" hidden="1">
      <c r="A278" s="5" t="s">
        <v>196</v>
      </c>
      <c r="B278" s="22"/>
      <c r="C278" s="22">
        <v>2800</v>
      </c>
      <c r="D278" s="26">
        <f t="shared" si="71"/>
        <v>0</v>
      </c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</row>
    <row r="279" spans="1:17" ht="31.5" hidden="1">
      <c r="A279" s="5" t="s">
        <v>138</v>
      </c>
      <c r="B279" s="22"/>
      <c r="C279" s="22">
        <v>2210</v>
      </c>
      <c r="D279" s="26">
        <f t="shared" si="71"/>
        <v>0</v>
      </c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</row>
    <row r="280" spans="1:17" ht="15.75" hidden="1">
      <c r="A280" s="5" t="s">
        <v>125</v>
      </c>
      <c r="B280" s="22"/>
      <c r="C280" s="22">
        <v>2250</v>
      </c>
      <c r="D280" s="26">
        <f t="shared" si="71"/>
        <v>0</v>
      </c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</row>
    <row r="281" spans="1:17" ht="15.75" hidden="1">
      <c r="A281" s="5" t="s">
        <v>127</v>
      </c>
      <c r="B281" s="22"/>
      <c r="C281" s="22">
        <v>2111</v>
      </c>
      <c r="D281" s="26">
        <f t="shared" si="71"/>
        <v>0</v>
      </c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</row>
    <row r="282" spans="1:17" ht="15.75" hidden="1">
      <c r="A282" s="5" t="s">
        <v>22</v>
      </c>
      <c r="B282" s="22"/>
      <c r="C282" s="22">
        <v>2120</v>
      </c>
      <c r="D282" s="26">
        <f t="shared" si="71"/>
        <v>0</v>
      </c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</row>
    <row r="283" spans="1:17" ht="29.25" customHeight="1" hidden="1">
      <c r="A283" s="5" t="s">
        <v>136</v>
      </c>
      <c r="B283" s="22"/>
      <c r="C283" s="22">
        <v>2272</v>
      </c>
      <c r="D283" s="26">
        <f t="shared" si="71"/>
        <v>0</v>
      </c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</row>
    <row r="284" spans="1:17" ht="62.25" customHeight="1" hidden="1">
      <c r="A284" s="5" t="s">
        <v>198</v>
      </c>
      <c r="B284" s="22"/>
      <c r="C284" s="22">
        <v>2282</v>
      </c>
      <c r="D284" s="26">
        <f t="shared" si="71"/>
        <v>0</v>
      </c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</row>
    <row r="285" spans="1:17" ht="31.5" hidden="1">
      <c r="A285" s="5" t="s">
        <v>138</v>
      </c>
      <c r="B285" s="22"/>
      <c r="C285" s="22">
        <v>2210</v>
      </c>
      <c r="D285" s="26">
        <f t="shared" si="71"/>
        <v>0</v>
      </c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</row>
    <row r="286" spans="1:17" s="19" customFormat="1" ht="15.75" hidden="1">
      <c r="A286" s="33" t="s">
        <v>145</v>
      </c>
      <c r="B286" s="24">
        <v>250404</v>
      </c>
      <c r="C286" s="24"/>
      <c r="D286" s="24">
        <f>D287+D288</f>
        <v>0</v>
      </c>
      <c r="E286" s="24"/>
      <c r="F286" s="24">
        <f aca="true" t="shared" si="72" ref="F286:Q286">F287+F288</f>
        <v>0</v>
      </c>
      <c r="G286" s="24">
        <f t="shared" si="72"/>
        <v>0</v>
      </c>
      <c r="H286" s="24">
        <f t="shared" si="72"/>
        <v>0</v>
      </c>
      <c r="I286" s="24">
        <f t="shared" si="72"/>
        <v>0</v>
      </c>
      <c r="J286" s="24">
        <f t="shared" si="72"/>
        <v>0</v>
      </c>
      <c r="K286" s="24">
        <f t="shared" si="72"/>
        <v>0</v>
      </c>
      <c r="L286" s="24">
        <f t="shared" si="72"/>
        <v>0</v>
      </c>
      <c r="M286" s="24">
        <f t="shared" si="72"/>
        <v>0</v>
      </c>
      <c r="N286" s="24">
        <f t="shared" si="72"/>
        <v>0</v>
      </c>
      <c r="O286" s="24">
        <f t="shared" si="72"/>
        <v>0</v>
      </c>
      <c r="P286" s="24">
        <f t="shared" si="72"/>
        <v>0</v>
      </c>
      <c r="Q286" s="24">
        <f t="shared" si="72"/>
        <v>0</v>
      </c>
    </row>
    <row r="287" spans="1:17" ht="49.5" customHeight="1" hidden="1">
      <c r="A287" s="20" t="s">
        <v>155</v>
      </c>
      <c r="B287" s="22"/>
      <c r="C287" s="22">
        <v>2610</v>
      </c>
      <c r="D287" s="26">
        <f>F287+G287+H287+I287+J287+K287+L287+M287+N287+O287+P287+Q287</f>
        <v>0</v>
      </c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</row>
    <row r="288" spans="1:17" ht="28.5" customHeight="1" hidden="1">
      <c r="A288" s="5" t="s">
        <v>146</v>
      </c>
      <c r="B288" s="22"/>
      <c r="C288" s="22">
        <v>2240</v>
      </c>
      <c r="D288" s="26">
        <f>F288+G288+H288+I288+J288+K288+L288+M288+N288+O288+P288+Q288</f>
        <v>0</v>
      </c>
      <c r="E288" s="22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</row>
    <row r="289" spans="1:17" s="30" customFormat="1" ht="63" hidden="1">
      <c r="A289" s="23" t="s">
        <v>378</v>
      </c>
      <c r="B289" s="28">
        <v>210105</v>
      </c>
      <c r="C289" s="28"/>
      <c r="D289" s="29">
        <f>D291+D290+D292</f>
        <v>0</v>
      </c>
      <c r="E289" s="28"/>
      <c r="F289" s="29">
        <f aca="true" t="shared" si="73" ref="F289:Q289">F291+F290+F292</f>
        <v>0</v>
      </c>
      <c r="G289" s="29">
        <f t="shared" si="73"/>
        <v>0</v>
      </c>
      <c r="H289" s="29">
        <f t="shared" si="73"/>
        <v>0</v>
      </c>
      <c r="I289" s="29">
        <f t="shared" si="73"/>
        <v>0</v>
      </c>
      <c r="J289" s="29">
        <f t="shared" si="73"/>
        <v>0</v>
      </c>
      <c r="K289" s="29">
        <f t="shared" si="73"/>
        <v>0</v>
      </c>
      <c r="L289" s="29">
        <f t="shared" si="73"/>
        <v>0</v>
      </c>
      <c r="M289" s="29">
        <f t="shared" si="73"/>
        <v>0</v>
      </c>
      <c r="N289" s="29">
        <f t="shared" si="73"/>
        <v>0</v>
      </c>
      <c r="O289" s="29">
        <f t="shared" si="73"/>
        <v>0</v>
      </c>
      <c r="P289" s="29">
        <f t="shared" si="73"/>
        <v>0</v>
      </c>
      <c r="Q289" s="29">
        <f t="shared" si="73"/>
        <v>0</v>
      </c>
    </row>
    <row r="290" spans="1:17" s="27" customFormat="1" ht="31.5" hidden="1">
      <c r="A290" s="5" t="s">
        <v>138</v>
      </c>
      <c r="B290" s="25"/>
      <c r="C290" s="25">
        <v>2210</v>
      </c>
      <c r="D290" s="26">
        <f>F290+G290+H290+I290+J290+K290+L290+M290+N290+O290+P290+Q290</f>
        <v>0</v>
      </c>
      <c r="E290" s="25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</row>
    <row r="291" spans="1:17" ht="34.5" customHeight="1" hidden="1">
      <c r="A291" s="20" t="s">
        <v>152</v>
      </c>
      <c r="B291" s="22"/>
      <c r="C291" s="22">
        <v>2220</v>
      </c>
      <c r="D291" s="26">
        <f>F291+G291+H291+I291+J291+K291+L291+M291+N291+O291+P291+Q291</f>
        <v>0</v>
      </c>
      <c r="E291" s="26">
        <f>E292</f>
        <v>0</v>
      </c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</row>
    <row r="292" spans="1:17" ht="26.25" customHeight="1" hidden="1">
      <c r="A292" s="23" t="s">
        <v>133</v>
      </c>
      <c r="B292" s="22"/>
      <c r="C292" s="22">
        <v>2230</v>
      </c>
      <c r="D292" s="26">
        <f>SUM(F292:Q292)</f>
        <v>0</v>
      </c>
      <c r="E292" s="22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</row>
    <row r="293" spans="1:17" s="30" customFormat="1" ht="33" customHeight="1" hidden="1">
      <c r="A293" s="23" t="s">
        <v>19</v>
      </c>
      <c r="B293" s="28">
        <v>120201</v>
      </c>
      <c r="C293" s="28"/>
      <c r="D293" s="29">
        <f>D294</f>
        <v>0</v>
      </c>
      <c r="E293" s="28"/>
      <c r="F293" s="29">
        <f aca="true" t="shared" si="74" ref="F293:Q293">F294</f>
        <v>0</v>
      </c>
      <c r="G293" s="29">
        <f t="shared" si="74"/>
        <v>0</v>
      </c>
      <c r="H293" s="29">
        <f t="shared" si="74"/>
        <v>0</v>
      </c>
      <c r="I293" s="29">
        <f t="shared" si="74"/>
        <v>0</v>
      </c>
      <c r="J293" s="29">
        <f t="shared" si="74"/>
        <v>0</v>
      </c>
      <c r="K293" s="29">
        <f t="shared" si="74"/>
        <v>0</v>
      </c>
      <c r="L293" s="29">
        <f t="shared" si="74"/>
        <v>0</v>
      </c>
      <c r="M293" s="29">
        <f t="shared" si="74"/>
        <v>0</v>
      </c>
      <c r="N293" s="29">
        <f t="shared" si="74"/>
        <v>0</v>
      </c>
      <c r="O293" s="29">
        <f t="shared" si="74"/>
        <v>0</v>
      </c>
      <c r="P293" s="29">
        <f t="shared" si="74"/>
        <v>0</v>
      </c>
      <c r="Q293" s="29">
        <f t="shared" si="74"/>
        <v>0</v>
      </c>
    </row>
    <row r="294" spans="1:17" ht="47.25" hidden="1">
      <c r="A294" s="20" t="s">
        <v>155</v>
      </c>
      <c r="B294" s="22"/>
      <c r="C294" s="22">
        <v>2610</v>
      </c>
      <c r="D294" s="26">
        <f>F294+G294+H294+I294+J294+K294+L294+M294+N294+O294+P294+Q294</f>
        <v>0</v>
      </c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</row>
    <row r="295" spans="1:17" ht="15.75" hidden="1">
      <c r="A295" s="23" t="s">
        <v>429</v>
      </c>
      <c r="B295" s="22">
        <v>160101</v>
      </c>
      <c r="C295" s="22"/>
      <c r="D295" s="29">
        <f>+D296</f>
        <v>0</v>
      </c>
      <c r="E295" s="29">
        <f aca="true" t="shared" si="75" ref="E295:Q295">+E296</f>
        <v>0</v>
      </c>
      <c r="F295" s="29">
        <f t="shared" si="75"/>
        <v>0</v>
      </c>
      <c r="G295" s="29">
        <f t="shared" si="75"/>
        <v>0</v>
      </c>
      <c r="H295" s="29">
        <f t="shared" si="75"/>
        <v>0</v>
      </c>
      <c r="I295" s="29">
        <f t="shared" si="75"/>
        <v>0</v>
      </c>
      <c r="J295" s="29">
        <f t="shared" si="75"/>
        <v>0</v>
      </c>
      <c r="K295" s="29">
        <f t="shared" si="75"/>
        <v>0</v>
      </c>
      <c r="L295" s="29">
        <f t="shared" si="75"/>
        <v>0</v>
      </c>
      <c r="M295" s="29">
        <f t="shared" si="75"/>
        <v>0</v>
      </c>
      <c r="N295" s="29">
        <f t="shared" si="75"/>
        <v>0</v>
      </c>
      <c r="O295" s="29">
        <f t="shared" si="75"/>
        <v>0</v>
      </c>
      <c r="P295" s="29">
        <f t="shared" si="75"/>
        <v>0</v>
      </c>
      <c r="Q295" s="29">
        <f t="shared" si="75"/>
        <v>0</v>
      </c>
    </row>
    <row r="296" spans="1:17" ht="63" hidden="1">
      <c r="A296" s="88" t="s">
        <v>430</v>
      </c>
      <c r="B296" s="22"/>
      <c r="C296" s="22">
        <v>2281</v>
      </c>
      <c r="D296" s="26">
        <f>F296+G296+H296+I296+J296+K296+L296+M296+N296+O296+P296+Q296</f>
        <v>0</v>
      </c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</row>
    <row r="297" spans="1:17" s="11" customFormat="1" ht="46.5" customHeight="1" hidden="1">
      <c r="A297" s="31" t="s">
        <v>82</v>
      </c>
      <c r="B297" s="32"/>
      <c r="C297" s="32"/>
      <c r="D297" s="32">
        <f>D298+D307+D310+D318+D326+D328</f>
        <v>0</v>
      </c>
      <c r="E297" s="32">
        <v>-5</v>
      </c>
      <c r="F297" s="32">
        <f aca="true" t="shared" si="76" ref="F297:Q297">F298+F307+F310+F318+F326+F328</f>
        <v>0</v>
      </c>
      <c r="G297" s="32">
        <f t="shared" si="76"/>
        <v>0</v>
      </c>
      <c r="H297" s="32">
        <f t="shared" si="76"/>
        <v>0</v>
      </c>
      <c r="I297" s="32">
        <f t="shared" si="76"/>
        <v>0</v>
      </c>
      <c r="J297" s="32">
        <f t="shared" si="76"/>
        <v>0</v>
      </c>
      <c r="K297" s="32">
        <f t="shared" si="76"/>
        <v>0</v>
      </c>
      <c r="L297" s="32">
        <f t="shared" si="76"/>
        <v>0</v>
      </c>
      <c r="M297" s="32">
        <f t="shared" si="76"/>
        <v>0</v>
      </c>
      <c r="N297" s="32">
        <f t="shared" si="76"/>
        <v>0</v>
      </c>
      <c r="O297" s="32">
        <f t="shared" si="76"/>
        <v>0</v>
      </c>
      <c r="P297" s="32">
        <f t="shared" si="76"/>
        <v>0</v>
      </c>
      <c r="Q297" s="32">
        <f t="shared" si="76"/>
        <v>0</v>
      </c>
    </row>
    <row r="298" spans="1:17" s="19" customFormat="1" ht="81" customHeight="1" hidden="1">
      <c r="A298" s="23" t="s">
        <v>160</v>
      </c>
      <c r="B298" s="24">
        <v>91206</v>
      </c>
      <c r="C298" s="24"/>
      <c r="D298" s="24">
        <f>D300+D301+D302+D299+D303+D304+D305+D306</f>
        <v>0</v>
      </c>
      <c r="E298" s="24"/>
      <c r="F298" s="24">
        <f aca="true" t="shared" si="77" ref="F298:Q298">F300+F301+F302+F299+F303+F304+F305+F306</f>
        <v>0</v>
      </c>
      <c r="G298" s="24">
        <f t="shared" si="77"/>
        <v>0</v>
      </c>
      <c r="H298" s="24">
        <f t="shared" si="77"/>
        <v>0</v>
      </c>
      <c r="I298" s="24">
        <f t="shared" si="77"/>
        <v>0</v>
      </c>
      <c r="J298" s="24">
        <f t="shared" si="77"/>
        <v>0</v>
      </c>
      <c r="K298" s="24">
        <f t="shared" si="77"/>
        <v>0</v>
      </c>
      <c r="L298" s="24">
        <f t="shared" si="77"/>
        <v>0</v>
      </c>
      <c r="M298" s="24">
        <f t="shared" si="77"/>
        <v>0</v>
      </c>
      <c r="N298" s="24">
        <f t="shared" si="77"/>
        <v>0</v>
      </c>
      <c r="O298" s="24">
        <f t="shared" si="77"/>
        <v>0</v>
      </c>
      <c r="P298" s="24">
        <f t="shared" si="77"/>
        <v>0</v>
      </c>
      <c r="Q298" s="24">
        <f t="shared" si="77"/>
        <v>0</v>
      </c>
    </row>
    <row r="299" spans="1:17" s="27" customFormat="1" ht="15.75" hidden="1">
      <c r="A299" s="20" t="s">
        <v>127</v>
      </c>
      <c r="B299" s="25"/>
      <c r="C299" s="25">
        <v>2111</v>
      </c>
      <c r="D299" s="26">
        <f aca="true" t="shared" si="78" ref="D299:D306">F299+G299+H299+I299+J299+K299+L299+M299+N299+O299+P299+Q299</f>
        <v>0</v>
      </c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</row>
    <row r="300" spans="1:17" ht="15.75" hidden="1">
      <c r="A300" s="5" t="s">
        <v>62</v>
      </c>
      <c r="B300" s="22"/>
      <c r="C300" s="22">
        <v>2120</v>
      </c>
      <c r="D300" s="26">
        <f t="shared" si="78"/>
        <v>0</v>
      </c>
      <c r="E300" s="22">
        <v>25.4</v>
      </c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</row>
    <row r="301" spans="1:17" ht="31.5" hidden="1">
      <c r="A301" s="20" t="s">
        <v>138</v>
      </c>
      <c r="B301" s="22"/>
      <c r="C301" s="22">
        <v>2210</v>
      </c>
      <c r="D301" s="26">
        <f t="shared" si="78"/>
        <v>0</v>
      </c>
      <c r="E301" s="22">
        <v>18.5</v>
      </c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</row>
    <row r="302" spans="1:17" ht="15.75" hidden="1">
      <c r="A302" s="5" t="s">
        <v>133</v>
      </c>
      <c r="B302" s="22"/>
      <c r="C302" s="22">
        <v>2230</v>
      </c>
      <c r="D302" s="26">
        <f t="shared" si="78"/>
        <v>0</v>
      </c>
      <c r="E302" s="22">
        <v>6.9</v>
      </c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</row>
    <row r="303" spans="1:17" ht="31.5" hidden="1">
      <c r="A303" s="5" t="s">
        <v>146</v>
      </c>
      <c r="B303" s="22"/>
      <c r="C303" s="22">
        <v>2240</v>
      </c>
      <c r="D303" s="26">
        <f t="shared" si="78"/>
        <v>0</v>
      </c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</row>
    <row r="304" spans="1:17" ht="63" hidden="1">
      <c r="A304" s="20" t="s">
        <v>195</v>
      </c>
      <c r="B304" s="22"/>
      <c r="C304" s="22">
        <v>2282</v>
      </c>
      <c r="D304" s="26">
        <f t="shared" si="78"/>
        <v>0</v>
      </c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</row>
    <row r="305" spans="1:17" ht="31.5" hidden="1">
      <c r="A305" s="5" t="s">
        <v>136</v>
      </c>
      <c r="B305" s="22"/>
      <c r="C305" s="22">
        <v>2272</v>
      </c>
      <c r="D305" s="26">
        <f t="shared" si="78"/>
        <v>0</v>
      </c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</row>
    <row r="306" spans="1:17" ht="15.75" hidden="1">
      <c r="A306" s="5" t="s">
        <v>130</v>
      </c>
      <c r="B306" s="22"/>
      <c r="C306" s="22">
        <v>2273</v>
      </c>
      <c r="D306" s="26">
        <f t="shared" si="78"/>
        <v>0</v>
      </c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</row>
    <row r="307" spans="1:17" s="19" customFormat="1" ht="171" customHeight="1" hidden="1">
      <c r="A307" s="33" t="s">
        <v>5</v>
      </c>
      <c r="B307" s="24">
        <v>91207</v>
      </c>
      <c r="C307" s="24"/>
      <c r="D307" s="24">
        <f>D309+D308</f>
        <v>0</v>
      </c>
      <c r="E307" s="24"/>
      <c r="F307" s="24">
        <f aca="true" t="shared" si="79" ref="F307:Q307">F309+F308</f>
        <v>0</v>
      </c>
      <c r="G307" s="24">
        <f t="shared" si="79"/>
        <v>0</v>
      </c>
      <c r="H307" s="24">
        <f t="shared" si="79"/>
        <v>0</v>
      </c>
      <c r="I307" s="24">
        <f t="shared" si="79"/>
        <v>0</v>
      </c>
      <c r="J307" s="24">
        <f t="shared" si="79"/>
        <v>0</v>
      </c>
      <c r="K307" s="24">
        <f t="shared" si="79"/>
        <v>0</v>
      </c>
      <c r="L307" s="24">
        <f t="shared" si="79"/>
        <v>0</v>
      </c>
      <c r="M307" s="24">
        <f t="shared" si="79"/>
        <v>0</v>
      </c>
      <c r="N307" s="24">
        <f t="shared" si="79"/>
        <v>0</v>
      </c>
      <c r="O307" s="24">
        <f t="shared" si="79"/>
        <v>0</v>
      </c>
      <c r="P307" s="24">
        <f t="shared" si="79"/>
        <v>0</v>
      </c>
      <c r="Q307" s="24">
        <f t="shared" si="79"/>
        <v>0</v>
      </c>
    </row>
    <row r="308" spans="1:17" s="27" customFormat="1" ht="15.75" hidden="1">
      <c r="A308" s="20" t="s">
        <v>197</v>
      </c>
      <c r="B308" s="25"/>
      <c r="C308" s="25">
        <v>2730</v>
      </c>
      <c r="D308" s="26">
        <f>F308+G308+H308+I308+J308+K308+L308+M308+N308+O308+P308+Q308</f>
        <v>0</v>
      </c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</row>
    <row r="309" spans="1:17" ht="31.5" hidden="1">
      <c r="A309" s="5" t="s">
        <v>146</v>
      </c>
      <c r="B309" s="22"/>
      <c r="C309" s="22">
        <v>2240</v>
      </c>
      <c r="D309" s="26">
        <f>F309+G309+H309+I309+J309+K309+L309+M309+N309+O309+P309+Q309</f>
        <v>0</v>
      </c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</row>
    <row r="310" spans="1:17" s="30" customFormat="1" ht="41.25" customHeight="1" hidden="1">
      <c r="A310" s="23" t="s">
        <v>106</v>
      </c>
      <c r="B310" s="28">
        <v>10116</v>
      </c>
      <c r="C310" s="28"/>
      <c r="D310" s="29">
        <f>D315+D316+D313+D314+D317+D311+D312</f>
        <v>0</v>
      </c>
      <c r="E310" s="28"/>
      <c r="F310" s="29">
        <f aca="true" t="shared" si="80" ref="F310:Q310">F315+F316+F313+F314+F317+F311+F312</f>
        <v>0</v>
      </c>
      <c r="G310" s="29">
        <f t="shared" si="80"/>
        <v>0</v>
      </c>
      <c r="H310" s="29">
        <f t="shared" si="80"/>
        <v>0</v>
      </c>
      <c r="I310" s="29">
        <f t="shared" si="80"/>
        <v>0</v>
      </c>
      <c r="J310" s="29">
        <f t="shared" si="80"/>
        <v>0</v>
      </c>
      <c r="K310" s="29">
        <f t="shared" si="80"/>
        <v>0</v>
      </c>
      <c r="L310" s="29">
        <f t="shared" si="80"/>
        <v>0</v>
      </c>
      <c r="M310" s="29">
        <f t="shared" si="80"/>
        <v>0</v>
      </c>
      <c r="N310" s="29">
        <f t="shared" si="80"/>
        <v>0</v>
      </c>
      <c r="O310" s="29">
        <f t="shared" si="80"/>
        <v>0</v>
      </c>
      <c r="P310" s="29">
        <f t="shared" si="80"/>
        <v>0</v>
      </c>
      <c r="Q310" s="29">
        <f t="shared" si="80"/>
        <v>0</v>
      </c>
    </row>
    <row r="311" spans="1:17" s="27" customFormat="1" ht="15.75" hidden="1">
      <c r="A311" s="20" t="s">
        <v>130</v>
      </c>
      <c r="B311" s="25"/>
      <c r="C311" s="25">
        <v>2273</v>
      </c>
      <c r="D311" s="26">
        <f aca="true" t="shared" si="81" ref="D311:D317">F311+G311+H311+I311+J311+K311+L311+M311+N311+O311+P311+Q311</f>
        <v>0</v>
      </c>
      <c r="E311" s="25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</row>
    <row r="312" spans="1:17" s="27" customFormat="1" ht="18.75" customHeight="1" hidden="1">
      <c r="A312" s="20" t="s">
        <v>129</v>
      </c>
      <c r="B312" s="25"/>
      <c r="C312" s="25">
        <v>2271</v>
      </c>
      <c r="D312" s="26">
        <f t="shared" si="81"/>
        <v>0</v>
      </c>
      <c r="E312" s="25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</row>
    <row r="313" spans="1:17" s="27" customFormat="1" ht="81" customHeight="1" hidden="1">
      <c r="A313" s="20" t="s">
        <v>195</v>
      </c>
      <c r="B313" s="25"/>
      <c r="C313" s="25">
        <v>2282</v>
      </c>
      <c r="D313" s="26">
        <f t="shared" si="81"/>
        <v>0</v>
      </c>
      <c r="E313" s="25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</row>
    <row r="314" spans="1:17" s="27" customFormat="1" ht="15.75" hidden="1">
      <c r="A314" s="20" t="s">
        <v>22</v>
      </c>
      <c r="B314" s="25"/>
      <c r="C314" s="25">
        <v>2120</v>
      </c>
      <c r="D314" s="26">
        <f t="shared" si="81"/>
        <v>0</v>
      </c>
      <c r="E314" s="25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</row>
    <row r="315" spans="1:17" ht="31.5" hidden="1">
      <c r="A315" s="5" t="s">
        <v>146</v>
      </c>
      <c r="B315" s="22"/>
      <c r="C315" s="22">
        <v>2240</v>
      </c>
      <c r="D315" s="26">
        <f t="shared" si="81"/>
        <v>0</v>
      </c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</row>
    <row r="316" spans="1:17" ht="31.5" hidden="1">
      <c r="A316" s="20" t="s">
        <v>138</v>
      </c>
      <c r="B316" s="22"/>
      <c r="C316" s="22">
        <v>2210</v>
      </c>
      <c r="D316" s="26">
        <f t="shared" si="81"/>
        <v>0</v>
      </c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</row>
    <row r="317" spans="1:17" ht="15.75" hidden="1">
      <c r="A317" s="5" t="s">
        <v>127</v>
      </c>
      <c r="B317" s="22"/>
      <c r="C317" s="22">
        <v>2111</v>
      </c>
      <c r="D317" s="26">
        <f t="shared" si="81"/>
        <v>0</v>
      </c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</row>
    <row r="318" spans="1:17" s="30" customFormat="1" ht="47.25" hidden="1">
      <c r="A318" s="23" t="s">
        <v>159</v>
      </c>
      <c r="B318" s="28">
        <v>91204</v>
      </c>
      <c r="C318" s="28"/>
      <c r="D318" s="29">
        <f>D325+D320+D321+D322+D323+D324+D319</f>
        <v>0</v>
      </c>
      <c r="E318" s="28"/>
      <c r="F318" s="29">
        <f aca="true" t="shared" si="82" ref="F318:Q318">F325+F320+F321+F322+F323+F324+F319</f>
        <v>0</v>
      </c>
      <c r="G318" s="29">
        <f t="shared" si="82"/>
        <v>0</v>
      </c>
      <c r="H318" s="29">
        <f t="shared" si="82"/>
        <v>0</v>
      </c>
      <c r="I318" s="29">
        <f t="shared" si="82"/>
        <v>0</v>
      </c>
      <c r="J318" s="29">
        <f t="shared" si="82"/>
        <v>0</v>
      </c>
      <c r="K318" s="29">
        <f t="shared" si="82"/>
        <v>0</v>
      </c>
      <c r="L318" s="29">
        <f t="shared" si="82"/>
        <v>0</v>
      </c>
      <c r="M318" s="29">
        <f t="shared" si="82"/>
        <v>0</v>
      </c>
      <c r="N318" s="29">
        <f t="shared" si="82"/>
        <v>0</v>
      </c>
      <c r="O318" s="29">
        <f t="shared" si="82"/>
        <v>0</v>
      </c>
      <c r="P318" s="29">
        <f t="shared" si="82"/>
        <v>0</v>
      </c>
      <c r="Q318" s="29">
        <f t="shared" si="82"/>
        <v>0</v>
      </c>
    </row>
    <row r="319" spans="1:17" s="27" customFormat="1" ht="15.75" hidden="1">
      <c r="A319" s="20" t="s">
        <v>127</v>
      </c>
      <c r="B319" s="25"/>
      <c r="C319" s="25">
        <v>2111</v>
      </c>
      <c r="D319" s="26">
        <f aca="true" t="shared" si="83" ref="D319:D325">F319+G319+H319+I319+J319+K319+L319+M319+N319+O319+P319+Q319</f>
        <v>0</v>
      </c>
      <c r="E319" s="25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</row>
    <row r="320" spans="1:17" s="27" customFormat="1" ht="31.5" hidden="1">
      <c r="A320" s="5" t="s">
        <v>146</v>
      </c>
      <c r="B320" s="25"/>
      <c r="C320" s="25">
        <v>2240</v>
      </c>
      <c r="D320" s="26">
        <f t="shared" si="83"/>
        <v>0</v>
      </c>
      <c r="E320" s="25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</row>
    <row r="321" spans="1:17" s="27" customFormat="1" ht="31.5" hidden="1">
      <c r="A321" s="20" t="s">
        <v>152</v>
      </c>
      <c r="B321" s="25"/>
      <c r="C321" s="25">
        <v>2220</v>
      </c>
      <c r="D321" s="26">
        <f t="shared" si="83"/>
        <v>0</v>
      </c>
      <c r="E321" s="25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</row>
    <row r="322" spans="1:17" s="27" customFormat="1" ht="31.5" hidden="1">
      <c r="A322" s="20" t="s">
        <v>138</v>
      </c>
      <c r="B322" s="25"/>
      <c r="C322" s="25">
        <v>2210</v>
      </c>
      <c r="D322" s="26">
        <f t="shared" si="83"/>
        <v>0</v>
      </c>
      <c r="E322" s="25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</row>
    <row r="323" spans="1:17" s="27" customFormat="1" ht="63" hidden="1">
      <c r="A323" s="20" t="s">
        <v>195</v>
      </c>
      <c r="B323" s="25"/>
      <c r="C323" s="25">
        <v>2282</v>
      </c>
      <c r="D323" s="26">
        <f t="shared" si="83"/>
        <v>0</v>
      </c>
      <c r="E323" s="25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</row>
    <row r="324" spans="1:17" s="27" customFormat="1" ht="15.75" hidden="1">
      <c r="A324" s="20" t="s">
        <v>133</v>
      </c>
      <c r="B324" s="25"/>
      <c r="C324" s="25">
        <v>2230</v>
      </c>
      <c r="D324" s="26">
        <f t="shared" si="83"/>
        <v>0</v>
      </c>
      <c r="E324" s="25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</row>
    <row r="325" spans="1:17" ht="15.75" hidden="1">
      <c r="A325" s="5" t="s">
        <v>22</v>
      </c>
      <c r="B325" s="22"/>
      <c r="C325" s="22">
        <v>2120</v>
      </c>
      <c r="D325" s="26">
        <f t="shared" si="83"/>
        <v>0</v>
      </c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</row>
    <row r="326" spans="1:17" s="30" customFormat="1" ht="150.75" customHeight="1" hidden="1">
      <c r="A326" s="23" t="s">
        <v>21</v>
      </c>
      <c r="B326" s="28">
        <v>91108</v>
      </c>
      <c r="C326" s="28"/>
      <c r="D326" s="29">
        <f>D327</f>
        <v>0</v>
      </c>
      <c r="E326" s="28"/>
      <c r="F326" s="29">
        <f aca="true" t="shared" si="84" ref="F326:Q326">F327</f>
        <v>0</v>
      </c>
      <c r="G326" s="29">
        <f t="shared" si="84"/>
        <v>0</v>
      </c>
      <c r="H326" s="29">
        <f t="shared" si="84"/>
        <v>0</v>
      </c>
      <c r="I326" s="29">
        <f t="shared" si="84"/>
        <v>0</v>
      </c>
      <c r="J326" s="29">
        <f t="shared" si="84"/>
        <v>0</v>
      </c>
      <c r="K326" s="29">
        <f t="shared" si="84"/>
        <v>0</v>
      </c>
      <c r="L326" s="29">
        <f t="shared" si="84"/>
        <v>0</v>
      </c>
      <c r="M326" s="29">
        <f t="shared" si="84"/>
        <v>0</v>
      </c>
      <c r="N326" s="29">
        <f t="shared" si="84"/>
        <v>0</v>
      </c>
      <c r="O326" s="29">
        <f t="shared" si="84"/>
        <v>0</v>
      </c>
      <c r="P326" s="29">
        <f t="shared" si="84"/>
        <v>0</v>
      </c>
      <c r="Q326" s="29">
        <f t="shared" si="84"/>
        <v>0</v>
      </c>
    </row>
    <row r="327" spans="1:17" ht="15.75" hidden="1">
      <c r="A327" s="5" t="s">
        <v>197</v>
      </c>
      <c r="B327" s="22"/>
      <c r="C327" s="22">
        <v>2730</v>
      </c>
      <c r="D327" s="26">
        <f>F327+G327+H327+I327+J327+K327+L327+M327+N327+O327+P327+Q327</f>
        <v>0</v>
      </c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</row>
    <row r="328" spans="1:17" s="30" customFormat="1" ht="28.5" customHeight="1" hidden="1">
      <c r="A328" s="23" t="s">
        <v>1</v>
      </c>
      <c r="B328" s="28">
        <v>90412</v>
      </c>
      <c r="C328" s="28"/>
      <c r="D328" s="29">
        <f>D329</f>
        <v>0</v>
      </c>
      <c r="E328" s="28"/>
      <c r="F328" s="29">
        <f aca="true" t="shared" si="85" ref="F328:Q328">F329</f>
        <v>0</v>
      </c>
      <c r="G328" s="29">
        <f t="shared" si="85"/>
        <v>0</v>
      </c>
      <c r="H328" s="29">
        <f t="shared" si="85"/>
        <v>0</v>
      </c>
      <c r="I328" s="29">
        <f t="shared" si="85"/>
        <v>0</v>
      </c>
      <c r="J328" s="29">
        <f t="shared" si="85"/>
        <v>0</v>
      </c>
      <c r="K328" s="29">
        <f t="shared" si="85"/>
        <v>0</v>
      </c>
      <c r="L328" s="29">
        <f t="shared" si="85"/>
        <v>0</v>
      </c>
      <c r="M328" s="29">
        <f t="shared" si="85"/>
        <v>0</v>
      </c>
      <c r="N328" s="29">
        <f t="shared" si="85"/>
        <v>0</v>
      </c>
      <c r="O328" s="29">
        <f t="shared" si="85"/>
        <v>0</v>
      </c>
      <c r="P328" s="29">
        <f t="shared" si="85"/>
        <v>0</v>
      </c>
      <c r="Q328" s="29">
        <f t="shared" si="85"/>
        <v>0</v>
      </c>
    </row>
    <row r="329" spans="1:17" ht="15.75" hidden="1">
      <c r="A329" s="5" t="s">
        <v>197</v>
      </c>
      <c r="B329" s="22"/>
      <c r="C329" s="22">
        <v>2730</v>
      </c>
      <c r="D329" s="26">
        <f>F329+G329+H329+I329+J329+K329+L329+M329+N329+O329+P329+Q329</f>
        <v>0</v>
      </c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</row>
    <row r="330" spans="1:17" s="11" customFormat="1" ht="15.75" hidden="1">
      <c r="A330" s="31" t="s">
        <v>121</v>
      </c>
      <c r="B330" s="32"/>
      <c r="C330" s="32"/>
      <c r="D330" s="32">
        <f>D331+D340</f>
        <v>0</v>
      </c>
      <c r="E330" s="32"/>
      <c r="F330" s="32">
        <f aca="true" t="shared" si="86" ref="F330:Q330">F331+F340</f>
        <v>0</v>
      </c>
      <c r="G330" s="32">
        <f t="shared" si="86"/>
        <v>0</v>
      </c>
      <c r="H330" s="32">
        <f t="shared" si="86"/>
        <v>0</v>
      </c>
      <c r="I330" s="32">
        <f t="shared" si="86"/>
        <v>0</v>
      </c>
      <c r="J330" s="32">
        <f t="shared" si="86"/>
        <v>0</v>
      </c>
      <c r="K330" s="32">
        <f t="shared" si="86"/>
        <v>0</v>
      </c>
      <c r="L330" s="32">
        <f t="shared" si="86"/>
        <v>0</v>
      </c>
      <c r="M330" s="32">
        <f t="shared" si="86"/>
        <v>0</v>
      </c>
      <c r="N330" s="32">
        <f t="shared" si="86"/>
        <v>0</v>
      </c>
      <c r="O330" s="32">
        <f t="shared" si="86"/>
        <v>0</v>
      </c>
      <c r="P330" s="32">
        <f t="shared" si="86"/>
        <v>0</v>
      </c>
      <c r="Q330" s="32">
        <f t="shared" si="86"/>
        <v>0</v>
      </c>
    </row>
    <row r="331" spans="1:17" s="19" customFormat="1" ht="31.5" hidden="1">
      <c r="A331" s="33" t="s">
        <v>64</v>
      </c>
      <c r="B331" s="24">
        <v>10116</v>
      </c>
      <c r="C331" s="24"/>
      <c r="D331" s="24">
        <f>D332+D333+D334+D335+D336+D337+D338+D339</f>
        <v>0</v>
      </c>
      <c r="E331" s="24"/>
      <c r="F331" s="24">
        <f aca="true" t="shared" si="87" ref="F331:Q331">F332+F333+F334+F335+F336+F337+F338+F339</f>
        <v>0</v>
      </c>
      <c r="G331" s="24">
        <f t="shared" si="87"/>
        <v>0</v>
      </c>
      <c r="H331" s="24">
        <f t="shared" si="87"/>
        <v>0</v>
      </c>
      <c r="I331" s="24">
        <f t="shared" si="87"/>
        <v>0</v>
      </c>
      <c r="J331" s="24">
        <f t="shared" si="87"/>
        <v>0</v>
      </c>
      <c r="K331" s="24">
        <f t="shared" si="87"/>
        <v>0</v>
      </c>
      <c r="L331" s="24">
        <f t="shared" si="87"/>
        <v>0</v>
      </c>
      <c r="M331" s="24">
        <f t="shared" si="87"/>
        <v>0</v>
      </c>
      <c r="N331" s="24">
        <f t="shared" si="87"/>
        <v>0</v>
      </c>
      <c r="O331" s="24">
        <f t="shared" si="87"/>
        <v>0</v>
      </c>
      <c r="P331" s="24">
        <f t="shared" si="87"/>
        <v>0</v>
      </c>
      <c r="Q331" s="24">
        <f t="shared" si="87"/>
        <v>0</v>
      </c>
    </row>
    <row r="332" spans="1:17" ht="31.5" hidden="1">
      <c r="A332" s="5" t="s">
        <v>150</v>
      </c>
      <c r="B332" s="22"/>
      <c r="C332" s="22">
        <v>2240</v>
      </c>
      <c r="D332" s="26">
        <f aca="true" t="shared" si="88" ref="D332:D339">F332+G332+H332+I332+J332+K332+L332+M332+N332+O332+P332+Q332</f>
        <v>0</v>
      </c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</row>
    <row r="333" spans="1:17" ht="15.75" hidden="1">
      <c r="A333" s="5" t="s">
        <v>130</v>
      </c>
      <c r="B333" s="22"/>
      <c r="C333" s="22">
        <v>2273</v>
      </c>
      <c r="D333" s="26">
        <f t="shared" si="88"/>
        <v>0</v>
      </c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</row>
    <row r="334" spans="1:17" ht="15.75" hidden="1">
      <c r="A334" s="5" t="s">
        <v>125</v>
      </c>
      <c r="B334" s="22"/>
      <c r="C334" s="22">
        <v>2250</v>
      </c>
      <c r="D334" s="26">
        <f t="shared" si="88"/>
        <v>0</v>
      </c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</row>
    <row r="335" spans="1:17" ht="66.75" customHeight="1" hidden="1">
      <c r="A335" s="5" t="s">
        <v>124</v>
      </c>
      <c r="B335" s="22"/>
      <c r="C335" s="22">
        <v>1137</v>
      </c>
      <c r="D335" s="26">
        <f t="shared" si="88"/>
        <v>0</v>
      </c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</row>
    <row r="336" spans="1:17" ht="31.5" hidden="1">
      <c r="A336" s="5" t="s">
        <v>138</v>
      </c>
      <c r="B336" s="22"/>
      <c r="C336" s="22">
        <v>2210</v>
      </c>
      <c r="D336" s="26">
        <f t="shared" si="88"/>
        <v>0</v>
      </c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</row>
    <row r="337" spans="1:17" ht="31.5" hidden="1">
      <c r="A337" s="5" t="s">
        <v>126</v>
      </c>
      <c r="B337" s="22"/>
      <c r="C337" s="22">
        <v>1139</v>
      </c>
      <c r="D337" s="26">
        <f t="shared" si="88"/>
        <v>0</v>
      </c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</row>
    <row r="338" spans="1:17" ht="15.75" hidden="1">
      <c r="A338" s="5" t="s">
        <v>129</v>
      </c>
      <c r="B338" s="22"/>
      <c r="C338" s="22">
        <v>2271</v>
      </c>
      <c r="D338" s="26">
        <f t="shared" si="88"/>
        <v>0</v>
      </c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</row>
    <row r="339" spans="1:17" ht="31.5" hidden="1">
      <c r="A339" s="5" t="s">
        <v>136</v>
      </c>
      <c r="B339" s="22"/>
      <c r="C339" s="22">
        <v>2272</v>
      </c>
      <c r="D339" s="26">
        <f t="shared" si="88"/>
        <v>0</v>
      </c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</row>
    <row r="340" spans="1:17" s="19" customFormat="1" ht="31.5" hidden="1">
      <c r="A340" s="33" t="s">
        <v>94</v>
      </c>
      <c r="B340" s="24">
        <v>90802</v>
      </c>
      <c r="C340" s="24"/>
      <c r="D340" s="24">
        <f>D341+D342+D343</f>
        <v>0</v>
      </c>
      <c r="E340" s="24"/>
      <c r="F340" s="24">
        <f aca="true" t="shared" si="89" ref="F340:Q340">F341+F342+F343</f>
        <v>0</v>
      </c>
      <c r="G340" s="24">
        <f t="shared" si="89"/>
        <v>0</v>
      </c>
      <c r="H340" s="24">
        <f t="shared" si="89"/>
        <v>0</v>
      </c>
      <c r="I340" s="24">
        <f t="shared" si="89"/>
        <v>0</v>
      </c>
      <c r="J340" s="24">
        <f t="shared" si="89"/>
        <v>0</v>
      </c>
      <c r="K340" s="24">
        <f t="shared" si="89"/>
        <v>0</v>
      </c>
      <c r="L340" s="24">
        <f t="shared" si="89"/>
        <v>0</v>
      </c>
      <c r="M340" s="24">
        <f t="shared" si="89"/>
        <v>0</v>
      </c>
      <c r="N340" s="24">
        <f t="shared" si="89"/>
        <v>0</v>
      </c>
      <c r="O340" s="24">
        <f t="shared" si="89"/>
        <v>0</v>
      </c>
      <c r="P340" s="24">
        <f t="shared" si="89"/>
        <v>0</v>
      </c>
      <c r="Q340" s="24">
        <f t="shared" si="89"/>
        <v>0</v>
      </c>
    </row>
    <row r="341" spans="1:17" ht="31.5" hidden="1">
      <c r="A341" s="20" t="s">
        <v>138</v>
      </c>
      <c r="B341" s="22"/>
      <c r="C341" s="22">
        <v>2210</v>
      </c>
      <c r="D341" s="26">
        <f>F341+G341+H341+I341+J341+K341+L341+M341+N341+O341+P341+Q341</f>
        <v>0</v>
      </c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</row>
    <row r="342" spans="1:17" ht="29.25" customHeight="1" hidden="1">
      <c r="A342" s="5" t="s">
        <v>116</v>
      </c>
      <c r="B342" s="22"/>
      <c r="C342" s="22">
        <v>1135</v>
      </c>
      <c r="D342" s="26">
        <f>F342+G342+H342+I342+J342+K342+L342+M342+N342+O342+P342+Q342</f>
        <v>0</v>
      </c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</row>
    <row r="343" spans="1:17" ht="21" customHeight="1" hidden="1">
      <c r="A343" s="5" t="s">
        <v>125</v>
      </c>
      <c r="B343" s="22"/>
      <c r="C343" s="22">
        <v>2250</v>
      </c>
      <c r="D343" s="26">
        <f>F343+G343+H343+I343+J343+K343+L343+M343+N343+O343+P343+Q343</f>
        <v>0</v>
      </c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</row>
    <row r="344" spans="1:17" s="11" customFormat="1" ht="15.75" hidden="1">
      <c r="A344" s="31" t="s">
        <v>105</v>
      </c>
      <c r="B344" s="32"/>
      <c r="C344" s="32"/>
      <c r="D344" s="32">
        <f>D345+D353</f>
        <v>0</v>
      </c>
      <c r="E344" s="32"/>
      <c r="F344" s="32">
        <f aca="true" t="shared" si="90" ref="F344:Q344">F345+F353</f>
        <v>0</v>
      </c>
      <c r="G344" s="32">
        <f t="shared" si="90"/>
        <v>0</v>
      </c>
      <c r="H344" s="32">
        <f t="shared" si="90"/>
        <v>0</v>
      </c>
      <c r="I344" s="32">
        <f t="shared" si="90"/>
        <v>0</v>
      </c>
      <c r="J344" s="32">
        <f t="shared" si="90"/>
        <v>0</v>
      </c>
      <c r="K344" s="32">
        <f t="shared" si="90"/>
        <v>0</v>
      </c>
      <c r="L344" s="32">
        <f t="shared" si="90"/>
        <v>0</v>
      </c>
      <c r="M344" s="32">
        <f t="shared" si="90"/>
        <v>0</v>
      </c>
      <c r="N344" s="32">
        <f t="shared" si="90"/>
        <v>0</v>
      </c>
      <c r="O344" s="32">
        <f t="shared" si="90"/>
        <v>0</v>
      </c>
      <c r="P344" s="32">
        <f t="shared" si="90"/>
        <v>0</v>
      </c>
      <c r="Q344" s="32">
        <f t="shared" si="90"/>
        <v>0</v>
      </c>
    </row>
    <row r="345" spans="1:17" ht="28.5" customHeight="1" hidden="1">
      <c r="A345" s="33" t="s">
        <v>106</v>
      </c>
      <c r="B345" s="24">
        <v>10116</v>
      </c>
      <c r="C345" s="24"/>
      <c r="D345" s="24">
        <f>D346+D347+D348+D349+D350+D351+D352</f>
        <v>0</v>
      </c>
      <c r="E345" s="24"/>
      <c r="F345" s="24">
        <f aca="true" t="shared" si="91" ref="F345:Q345">F346+F347+F348+F349+F350+F351+F352</f>
        <v>0</v>
      </c>
      <c r="G345" s="24">
        <f t="shared" si="91"/>
        <v>0</v>
      </c>
      <c r="H345" s="24">
        <f t="shared" si="91"/>
        <v>0</v>
      </c>
      <c r="I345" s="24">
        <f t="shared" si="91"/>
        <v>0</v>
      </c>
      <c r="J345" s="24">
        <f t="shared" si="91"/>
        <v>0</v>
      </c>
      <c r="K345" s="24">
        <f t="shared" si="91"/>
        <v>0</v>
      </c>
      <c r="L345" s="24">
        <f t="shared" si="91"/>
        <v>0</v>
      </c>
      <c r="M345" s="24">
        <f t="shared" si="91"/>
        <v>0</v>
      </c>
      <c r="N345" s="24">
        <f t="shared" si="91"/>
        <v>0</v>
      </c>
      <c r="O345" s="24">
        <f t="shared" si="91"/>
        <v>0</v>
      </c>
      <c r="P345" s="24">
        <f t="shared" si="91"/>
        <v>0</v>
      </c>
      <c r="Q345" s="24">
        <f t="shared" si="91"/>
        <v>0</v>
      </c>
    </row>
    <row r="346" spans="1:17" ht="15.75" customHeight="1" hidden="1">
      <c r="A346" s="5" t="s">
        <v>127</v>
      </c>
      <c r="B346" s="22"/>
      <c r="C346" s="22">
        <v>2111</v>
      </c>
      <c r="D346" s="22">
        <f aca="true" t="shared" si="92" ref="D346:D352">F346+G346+H346+I346+J346+K346+L346+M346+N346+O346+P346+Q346</f>
        <v>0</v>
      </c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</row>
    <row r="347" spans="1:17" ht="15.75" hidden="1">
      <c r="A347" s="5" t="s">
        <v>62</v>
      </c>
      <c r="B347" s="22"/>
      <c r="C347" s="22">
        <v>2120</v>
      </c>
      <c r="D347" s="22">
        <f t="shared" si="92"/>
        <v>0</v>
      </c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</row>
    <row r="348" spans="1:17" ht="33" customHeight="1" hidden="1">
      <c r="A348" s="5" t="s">
        <v>136</v>
      </c>
      <c r="B348" s="22"/>
      <c r="C348" s="22">
        <v>2272</v>
      </c>
      <c r="D348" s="22">
        <f t="shared" si="92"/>
        <v>0</v>
      </c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</row>
    <row r="349" spans="1:17" ht="31.5" hidden="1">
      <c r="A349" s="5" t="s">
        <v>146</v>
      </c>
      <c r="B349" s="22"/>
      <c r="C349" s="22">
        <v>2240</v>
      </c>
      <c r="D349" s="22">
        <f t="shared" si="92"/>
        <v>0</v>
      </c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</row>
    <row r="350" spans="1:17" ht="31.5" hidden="1">
      <c r="A350" s="5" t="s">
        <v>138</v>
      </c>
      <c r="B350" s="22"/>
      <c r="C350" s="22">
        <v>2210</v>
      </c>
      <c r="D350" s="22">
        <f t="shared" si="92"/>
        <v>0</v>
      </c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</row>
    <row r="351" spans="1:17" ht="15.75" hidden="1">
      <c r="A351" s="5" t="s">
        <v>129</v>
      </c>
      <c r="B351" s="22"/>
      <c r="C351" s="22">
        <v>2271</v>
      </c>
      <c r="D351" s="22">
        <f t="shared" si="92"/>
        <v>0</v>
      </c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</row>
    <row r="352" spans="1:17" ht="15.75" hidden="1">
      <c r="A352" s="5" t="s">
        <v>130</v>
      </c>
      <c r="B352" s="22"/>
      <c r="C352" s="22">
        <v>2273</v>
      </c>
      <c r="D352" s="22">
        <f t="shared" si="92"/>
        <v>0</v>
      </c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</row>
    <row r="353" spans="1:17" s="30" customFormat="1" ht="15.75" hidden="1">
      <c r="A353" s="23" t="s">
        <v>305</v>
      </c>
      <c r="B353" s="28">
        <v>250380</v>
      </c>
      <c r="C353" s="28"/>
      <c r="D353" s="28">
        <f>D355+D354</f>
        <v>0</v>
      </c>
      <c r="E353" s="28"/>
      <c r="F353" s="28">
        <f aca="true" t="shared" si="93" ref="F353:Q353">F355+F354</f>
        <v>0</v>
      </c>
      <c r="G353" s="28">
        <f t="shared" si="93"/>
        <v>0</v>
      </c>
      <c r="H353" s="28">
        <f t="shared" si="93"/>
        <v>0</v>
      </c>
      <c r="I353" s="28">
        <f t="shared" si="93"/>
        <v>0</v>
      </c>
      <c r="J353" s="28">
        <f t="shared" si="93"/>
        <v>0</v>
      </c>
      <c r="K353" s="28">
        <f t="shared" si="93"/>
        <v>0</v>
      </c>
      <c r="L353" s="28">
        <f t="shared" si="93"/>
        <v>0</v>
      </c>
      <c r="M353" s="28">
        <f t="shared" si="93"/>
        <v>0</v>
      </c>
      <c r="N353" s="28">
        <f t="shared" si="93"/>
        <v>0</v>
      </c>
      <c r="O353" s="28">
        <f t="shared" si="93"/>
        <v>0</v>
      </c>
      <c r="P353" s="28">
        <f t="shared" si="93"/>
        <v>0</v>
      </c>
      <c r="Q353" s="28">
        <f t="shared" si="93"/>
        <v>0</v>
      </c>
    </row>
    <row r="354" spans="1:17" s="27" customFormat="1" ht="47.25" hidden="1">
      <c r="A354" s="48" t="s">
        <v>4</v>
      </c>
      <c r="B354" s="49"/>
      <c r="C354" s="49">
        <v>2620</v>
      </c>
      <c r="D354" s="49">
        <f>F354+G354+H354+I354+J354+K354+L354+M354+N354+O354+P354+Q354</f>
        <v>0</v>
      </c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</row>
    <row r="355" spans="1:17" ht="34.5" customHeight="1" hidden="1">
      <c r="A355" s="50" t="s">
        <v>146</v>
      </c>
      <c r="B355" s="51"/>
      <c r="C355" s="51">
        <v>2240</v>
      </c>
      <c r="D355" s="51">
        <f>F355+G355+H355+I355+J355+K355+L355+M355+N355+O355+P355+Q355</f>
        <v>0</v>
      </c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</row>
    <row r="356" spans="1:17" s="11" customFormat="1" ht="15.75" hidden="1">
      <c r="A356" s="52" t="s">
        <v>86</v>
      </c>
      <c r="B356" s="53"/>
      <c r="C356" s="53"/>
      <c r="D356" s="53">
        <f>D357+D367+D369+D377+D389+D396+D403+D362+D385</f>
        <v>0</v>
      </c>
      <c r="E356" s="53">
        <f aca="true" t="shared" si="94" ref="E356:Q356">E357+E367+E369+E377+E389+E396+E403+E362+E385</f>
        <v>86.7</v>
      </c>
      <c r="F356" s="53">
        <f t="shared" si="94"/>
        <v>0</v>
      </c>
      <c r="G356" s="53">
        <f t="shared" si="94"/>
        <v>0</v>
      </c>
      <c r="H356" s="53">
        <f t="shared" si="94"/>
        <v>0</v>
      </c>
      <c r="I356" s="53">
        <f t="shared" si="94"/>
        <v>0</v>
      </c>
      <c r="J356" s="53">
        <f t="shared" si="94"/>
        <v>0</v>
      </c>
      <c r="K356" s="53">
        <f t="shared" si="94"/>
        <v>0</v>
      </c>
      <c r="L356" s="53">
        <f t="shared" si="94"/>
        <v>0</v>
      </c>
      <c r="M356" s="53">
        <f t="shared" si="94"/>
        <v>0</v>
      </c>
      <c r="N356" s="53">
        <f t="shared" si="94"/>
        <v>0</v>
      </c>
      <c r="O356" s="53">
        <f t="shared" si="94"/>
        <v>0</v>
      </c>
      <c r="P356" s="53">
        <f t="shared" si="94"/>
        <v>0</v>
      </c>
      <c r="Q356" s="53">
        <f t="shared" si="94"/>
        <v>0</v>
      </c>
    </row>
    <row r="357" spans="1:17" s="19" customFormat="1" ht="31.5" hidden="1">
      <c r="A357" s="54" t="s">
        <v>64</v>
      </c>
      <c r="B357" s="55">
        <v>10116</v>
      </c>
      <c r="C357" s="55"/>
      <c r="D357" s="55">
        <f>D358+D359+D360+D361</f>
        <v>0</v>
      </c>
      <c r="E357" s="55"/>
      <c r="F357" s="55">
        <f aca="true" t="shared" si="95" ref="F357:Q357">F358+F359+F360+F361</f>
        <v>0</v>
      </c>
      <c r="G357" s="55">
        <f t="shared" si="95"/>
        <v>0</v>
      </c>
      <c r="H357" s="55">
        <f t="shared" si="95"/>
        <v>0</v>
      </c>
      <c r="I357" s="55">
        <f t="shared" si="95"/>
        <v>0</v>
      </c>
      <c r="J357" s="55">
        <f t="shared" si="95"/>
        <v>0</v>
      </c>
      <c r="K357" s="55">
        <f t="shared" si="95"/>
        <v>0</v>
      </c>
      <c r="L357" s="55">
        <f t="shared" si="95"/>
        <v>0</v>
      </c>
      <c r="M357" s="55">
        <f t="shared" si="95"/>
        <v>0</v>
      </c>
      <c r="N357" s="55">
        <f t="shared" si="95"/>
        <v>0</v>
      </c>
      <c r="O357" s="55">
        <f t="shared" si="95"/>
        <v>0</v>
      </c>
      <c r="P357" s="55">
        <f t="shared" si="95"/>
        <v>0</v>
      </c>
      <c r="Q357" s="55">
        <f t="shared" si="95"/>
        <v>0</v>
      </c>
    </row>
    <row r="358" spans="1:17" ht="17.25" customHeight="1" hidden="1">
      <c r="A358" s="50" t="s">
        <v>125</v>
      </c>
      <c r="B358" s="51"/>
      <c r="C358" s="51">
        <v>2250</v>
      </c>
      <c r="D358" s="51">
        <f>F358+G358+H358+I358+J358+K358+L358+M358+N358+O358+P358+Q358</f>
        <v>0</v>
      </c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</row>
    <row r="359" spans="1:17" ht="63" hidden="1">
      <c r="A359" s="50" t="s">
        <v>195</v>
      </c>
      <c r="B359" s="51"/>
      <c r="C359" s="51">
        <v>2282</v>
      </c>
      <c r="D359" s="51">
        <f>F359+G359+H359+I359+J359+K359+L359+M359+N359+O359+P359+Q359</f>
        <v>0</v>
      </c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</row>
    <row r="360" spans="1:17" ht="15.75" hidden="1">
      <c r="A360" s="50" t="s">
        <v>62</v>
      </c>
      <c r="B360" s="51"/>
      <c r="C360" s="51">
        <v>2120</v>
      </c>
      <c r="D360" s="51">
        <f>F360+G360+H360+I360+J360+K360+L360+M360+N360+O360+P360+Q360</f>
        <v>0</v>
      </c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</row>
    <row r="361" spans="1:17" ht="15.75" hidden="1">
      <c r="A361" s="5" t="s">
        <v>127</v>
      </c>
      <c r="B361" s="51"/>
      <c r="C361" s="51">
        <v>2111</v>
      </c>
      <c r="D361" s="51">
        <f>F361+G361+H361+I361+J361+K361+L361+M361+N361+O361+P361+Q361</f>
        <v>0</v>
      </c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</row>
    <row r="362" spans="1:17" s="30" customFormat="1" ht="15.75" hidden="1">
      <c r="A362" s="56" t="s">
        <v>107</v>
      </c>
      <c r="B362" s="57">
        <v>110103</v>
      </c>
      <c r="C362" s="57"/>
      <c r="D362" s="57">
        <f>D363+D364+D365+D366</f>
        <v>0</v>
      </c>
      <c r="E362" s="57"/>
      <c r="F362" s="57">
        <f aca="true" t="shared" si="96" ref="F362:Q362">F363+F364+F365+F366</f>
        <v>0</v>
      </c>
      <c r="G362" s="57">
        <f t="shared" si="96"/>
        <v>0</v>
      </c>
      <c r="H362" s="57">
        <f t="shared" si="96"/>
        <v>0</v>
      </c>
      <c r="I362" s="57">
        <f t="shared" si="96"/>
        <v>0</v>
      </c>
      <c r="J362" s="57">
        <f t="shared" si="96"/>
        <v>0</v>
      </c>
      <c r="K362" s="57">
        <f t="shared" si="96"/>
        <v>0</v>
      </c>
      <c r="L362" s="57">
        <f t="shared" si="96"/>
        <v>0</v>
      </c>
      <c r="M362" s="57">
        <f t="shared" si="96"/>
        <v>0</v>
      </c>
      <c r="N362" s="57">
        <f t="shared" si="96"/>
        <v>0</v>
      </c>
      <c r="O362" s="57">
        <f t="shared" si="96"/>
        <v>0</v>
      </c>
      <c r="P362" s="57">
        <f t="shared" si="96"/>
        <v>0</v>
      </c>
      <c r="Q362" s="57">
        <f t="shared" si="96"/>
        <v>0</v>
      </c>
    </row>
    <row r="363" spans="1:17" ht="31.5" hidden="1">
      <c r="A363" s="50" t="s">
        <v>138</v>
      </c>
      <c r="B363" s="51"/>
      <c r="C363" s="51">
        <v>2210</v>
      </c>
      <c r="D363" s="51">
        <f>F363+G363+H363+I363+J363+K363+L363+M363+N363+O363+P363+Q363</f>
        <v>0</v>
      </c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</row>
    <row r="364" spans="1:17" ht="31.5" hidden="1">
      <c r="A364" s="50" t="s">
        <v>150</v>
      </c>
      <c r="B364" s="51"/>
      <c r="C364" s="51">
        <v>2240</v>
      </c>
      <c r="D364" s="51">
        <f>F364+G364+H364+I364+J364+K364+L364+M364+N364+O364+P364+Q364</f>
        <v>0</v>
      </c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</row>
    <row r="365" spans="1:17" ht="15.75" hidden="1">
      <c r="A365" s="50" t="s">
        <v>65</v>
      </c>
      <c r="B365" s="51"/>
      <c r="C365" s="51">
        <v>1138</v>
      </c>
      <c r="D365" s="51">
        <f>F365+G365+H365+I365+J365+K365+L365+M365+N365+O365+P365+Q365</f>
        <v>0</v>
      </c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</row>
    <row r="366" spans="1:17" ht="47.25" hidden="1">
      <c r="A366" s="50" t="s">
        <v>123</v>
      </c>
      <c r="B366" s="51"/>
      <c r="C366" s="51">
        <v>1135</v>
      </c>
      <c r="D366" s="51">
        <f>F366+G366+H366+I366+J366+K366+L366+M366+N366+O366+P366+Q366</f>
        <v>0</v>
      </c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</row>
    <row r="367" spans="1:17" s="19" customFormat="1" ht="15.75" hidden="1">
      <c r="A367" s="54" t="s">
        <v>95</v>
      </c>
      <c r="B367" s="55">
        <v>110102</v>
      </c>
      <c r="C367" s="55"/>
      <c r="D367" s="55">
        <f>D368</f>
        <v>0</v>
      </c>
      <c r="E367" s="55"/>
      <c r="F367" s="55">
        <f aca="true" t="shared" si="97" ref="F367:Q367">F368</f>
        <v>0</v>
      </c>
      <c r="G367" s="55">
        <f t="shared" si="97"/>
        <v>0</v>
      </c>
      <c r="H367" s="55">
        <f t="shared" si="97"/>
        <v>0</v>
      </c>
      <c r="I367" s="55">
        <f t="shared" si="97"/>
        <v>0</v>
      </c>
      <c r="J367" s="55">
        <f t="shared" si="97"/>
        <v>0</v>
      </c>
      <c r="K367" s="55">
        <f t="shared" si="97"/>
        <v>0</v>
      </c>
      <c r="L367" s="55">
        <f t="shared" si="97"/>
        <v>0</v>
      </c>
      <c r="M367" s="55">
        <f t="shared" si="97"/>
        <v>0</v>
      </c>
      <c r="N367" s="55">
        <f t="shared" si="97"/>
        <v>0</v>
      </c>
      <c r="O367" s="55">
        <f t="shared" si="97"/>
        <v>0</v>
      </c>
      <c r="P367" s="55">
        <f t="shared" si="97"/>
        <v>0</v>
      </c>
      <c r="Q367" s="55">
        <f t="shared" si="97"/>
        <v>0</v>
      </c>
    </row>
    <row r="368" spans="1:17" ht="51" customHeight="1" hidden="1">
      <c r="A368" s="50" t="s">
        <v>199</v>
      </c>
      <c r="B368" s="51"/>
      <c r="C368" s="51">
        <v>2610</v>
      </c>
      <c r="D368" s="51">
        <f>F368+G368+H368+I368+J368+K368+L368+M368+N368+O368+P368+Q368</f>
        <v>0</v>
      </c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</row>
    <row r="369" spans="1:17" s="19" customFormat="1" ht="15.75" hidden="1">
      <c r="A369" s="54" t="s">
        <v>96</v>
      </c>
      <c r="B369" s="55">
        <v>110201</v>
      </c>
      <c r="C369" s="55"/>
      <c r="D369" s="55">
        <f>D370+D371+D372+D373+D375+D376+D374</f>
        <v>0</v>
      </c>
      <c r="E369" s="55"/>
      <c r="F369" s="55">
        <f aca="true" t="shared" si="98" ref="F369:Q369">F370+F371+F372+F373+F375+F376+F374</f>
        <v>0</v>
      </c>
      <c r="G369" s="55">
        <f t="shared" si="98"/>
        <v>0</v>
      </c>
      <c r="H369" s="55">
        <f t="shared" si="98"/>
        <v>0</v>
      </c>
      <c r="I369" s="55">
        <f t="shared" si="98"/>
        <v>0</v>
      </c>
      <c r="J369" s="55">
        <f t="shared" si="98"/>
        <v>0</v>
      </c>
      <c r="K369" s="55">
        <f t="shared" si="98"/>
        <v>0</v>
      </c>
      <c r="L369" s="55">
        <f t="shared" si="98"/>
        <v>0</v>
      </c>
      <c r="M369" s="55">
        <f t="shared" si="98"/>
        <v>0</v>
      </c>
      <c r="N369" s="55">
        <f t="shared" si="98"/>
        <v>0</v>
      </c>
      <c r="O369" s="55">
        <f t="shared" si="98"/>
        <v>0</v>
      </c>
      <c r="P369" s="55">
        <f t="shared" si="98"/>
        <v>0</v>
      </c>
      <c r="Q369" s="55">
        <f t="shared" si="98"/>
        <v>0</v>
      </c>
    </row>
    <row r="370" spans="1:17" ht="15.75" hidden="1">
      <c r="A370" s="50" t="s">
        <v>129</v>
      </c>
      <c r="B370" s="51"/>
      <c r="C370" s="51">
        <v>2271</v>
      </c>
      <c r="D370" s="51">
        <f aca="true" t="shared" si="99" ref="D370:D376">F370+G370+H370+I370+J370+K370+L370+M370+N370+O370+P370+Q370</f>
        <v>0</v>
      </c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</row>
    <row r="371" spans="1:17" ht="30.75" customHeight="1" hidden="1">
      <c r="A371" s="50" t="s">
        <v>22</v>
      </c>
      <c r="B371" s="51"/>
      <c r="C371" s="51">
        <v>2120</v>
      </c>
      <c r="D371" s="51">
        <f t="shared" si="99"/>
        <v>0</v>
      </c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</row>
    <row r="372" spans="1:17" ht="31.5" hidden="1">
      <c r="A372" s="50" t="s">
        <v>138</v>
      </c>
      <c r="B372" s="51"/>
      <c r="C372" s="51">
        <v>2210</v>
      </c>
      <c r="D372" s="51">
        <f t="shared" si="99"/>
        <v>0</v>
      </c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</row>
    <row r="373" spans="1:17" ht="15.75" hidden="1">
      <c r="A373" s="50" t="s">
        <v>130</v>
      </c>
      <c r="B373" s="51"/>
      <c r="C373" s="51">
        <v>2273</v>
      </c>
      <c r="D373" s="51">
        <f t="shared" si="99"/>
        <v>0</v>
      </c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</row>
    <row r="374" spans="1:17" ht="15.75" hidden="1">
      <c r="A374" s="50" t="s">
        <v>127</v>
      </c>
      <c r="B374" s="51"/>
      <c r="C374" s="51">
        <v>2111</v>
      </c>
      <c r="D374" s="51">
        <f t="shared" si="99"/>
        <v>0</v>
      </c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</row>
    <row r="375" spans="1:17" ht="63" hidden="1">
      <c r="A375" s="50" t="s">
        <v>195</v>
      </c>
      <c r="B375" s="51"/>
      <c r="C375" s="51">
        <v>2282</v>
      </c>
      <c r="D375" s="51">
        <f t="shared" si="99"/>
        <v>0</v>
      </c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</row>
    <row r="376" spans="1:17" ht="31.5" hidden="1">
      <c r="A376" s="50" t="s">
        <v>146</v>
      </c>
      <c r="B376" s="51"/>
      <c r="C376" s="51">
        <v>2240</v>
      </c>
      <c r="D376" s="51">
        <f t="shared" si="99"/>
        <v>0</v>
      </c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</row>
    <row r="377" spans="1:17" s="19" customFormat="1" ht="15.75" hidden="1">
      <c r="A377" s="54" t="s">
        <v>97</v>
      </c>
      <c r="B377" s="55">
        <v>110202</v>
      </c>
      <c r="C377" s="55"/>
      <c r="D377" s="55">
        <f>D379+D380+D381+D382+D378+D383+D384</f>
        <v>0</v>
      </c>
      <c r="E377" s="55">
        <v>70</v>
      </c>
      <c r="F377" s="55">
        <f aca="true" t="shared" si="100" ref="F377:Q377">F379+F380+F381+F382+F378+F383+F384</f>
        <v>0</v>
      </c>
      <c r="G377" s="55">
        <f t="shared" si="100"/>
        <v>0</v>
      </c>
      <c r="H377" s="55">
        <f t="shared" si="100"/>
        <v>0</v>
      </c>
      <c r="I377" s="55">
        <f t="shared" si="100"/>
        <v>0</v>
      </c>
      <c r="J377" s="55">
        <f t="shared" si="100"/>
        <v>0</v>
      </c>
      <c r="K377" s="55">
        <f t="shared" si="100"/>
        <v>0</v>
      </c>
      <c r="L377" s="55">
        <f t="shared" si="100"/>
        <v>0</v>
      </c>
      <c r="M377" s="55">
        <f t="shared" si="100"/>
        <v>0</v>
      </c>
      <c r="N377" s="55">
        <f t="shared" si="100"/>
        <v>0</v>
      </c>
      <c r="O377" s="55">
        <f t="shared" si="100"/>
        <v>0</v>
      </c>
      <c r="P377" s="55">
        <f t="shared" si="100"/>
        <v>0</v>
      </c>
      <c r="Q377" s="55">
        <f t="shared" si="100"/>
        <v>0</v>
      </c>
    </row>
    <row r="378" spans="1:17" s="27" customFormat="1" ht="15.75" hidden="1">
      <c r="A378" s="48" t="s">
        <v>129</v>
      </c>
      <c r="B378" s="49"/>
      <c r="C378" s="49">
        <v>2271</v>
      </c>
      <c r="D378" s="49">
        <f aca="true" t="shared" si="101" ref="D378:D384">F378+G378+H378+I378+J378+K378+L378+M378+N378+O378+P378+Q378</f>
        <v>0</v>
      </c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</row>
    <row r="379" spans="1:17" ht="19.5" customHeight="1" hidden="1">
      <c r="A379" s="50" t="s">
        <v>127</v>
      </c>
      <c r="B379" s="51"/>
      <c r="C379" s="51">
        <v>2111</v>
      </c>
      <c r="D379" s="51">
        <f t="shared" si="101"/>
        <v>0</v>
      </c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</row>
    <row r="380" spans="1:17" ht="15.75" hidden="1">
      <c r="A380" s="50" t="s">
        <v>62</v>
      </c>
      <c r="B380" s="51"/>
      <c r="C380" s="51">
        <v>2120</v>
      </c>
      <c r="D380" s="51">
        <f t="shared" si="101"/>
        <v>0</v>
      </c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</row>
    <row r="381" spans="1:17" ht="31.5" hidden="1">
      <c r="A381" s="50" t="s">
        <v>138</v>
      </c>
      <c r="B381" s="51"/>
      <c r="C381" s="51">
        <v>2210</v>
      </c>
      <c r="D381" s="51">
        <f t="shared" si="101"/>
        <v>0</v>
      </c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</row>
    <row r="382" spans="1:17" ht="31.5" hidden="1">
      <c r="A382" s="50" t="s">
        <v>146</v>
      </c>
      <c r="B382" s="51"/>
      <c r="C382" s="51">
        <v>2240</v>
      </c>
      <c r="D382" s="51">
        <f t="shared" si="101"/>
        <v>0</v>
      </c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</row>
    <row r="383" spans="1:17" ht="15.75" hidden="1">
      <c r="A383" s="50" t="s">
        <v>196</v>
      </c>
      <c r="B383" s="51"/>
      <c r="C383" s="51">
        <v>2800</v>
      </c>
      <c r="D383" s="51">
        <f t="shared" si="101"/>
        <v>0</v>
      </c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</row>
    <row r="384" spans="1:17" ht="15.75" hidden="1">
      <c r="A384" s="50"/>
      <c r="B384" s="51"/>
      <c r="C384" s="51"/>
      <c r="D384" s="51">
        <f t="shared" si="101"/>
        <v>0</v>
      </c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</row>
    <row r="385" spans="1:17" s="19" customFormat="1" ht="31.5" hidden="1">
      <c r="A385" s="54" t="s">
        <v>63</v>
      </c>
      <c r="B385" s="55">
        <v>110205</v>
      </c>
      <c r="C385" s="55"/>
      <c r="D385" s="55">
        <f>D387</f>
        <v>0</v>
      </c>
      <c r="E385" s="55">
        <v>1.4</v>
      </c>
      <c r="F385" s="55">
        <f>F387</f>
        <v>0</v>
      </c>
      <c r="G385" s="55">
        <f aca="true" t="shared" si="102" ref="G385:Q385">G387</f>
        <v>0</v>
      </c>
      <c r="H385" s="55">
        <f t="shared" si="102"/>
        <v>0</v>
      </c>
      <c r="I385" s="55">
        <f t="shared" si="102"/>
        <v>0</v>
      </c>
      <c r="J385" s="55">
        <f t="shared" si="102"/>
        <v>0</v>
      </c>
      <c r="K385" s="55">
        <f t="shared" si="102"/>
        <v>0</v>
      </c>
      <c r="L385" s="55">
        <f t="shared" si="102"/>
        <v>0</v>
      </c>
      <c r="M385" s="55">
        <f t="shared" si="102"/>
        <v>0</v>
      </c>
      <c r="N385" s="55">
        <f t="shared" si="102"/>
        <v>0</v>
      </c>
      <c r="O385" s="55">
        <f t="shared" si="102"/>
        <v>0</v>
      </c>
      <c r="P385" s="55">
        <f t="shared" si="102"/>
        <v>0</v>
      </c>
      <c r="Q385" s="55">
        <f t="shared" si="102"/>
        <v>0</v>
      </c>
    </row>
    <row r="386" spans="1:17" ht="15.75" hidden="1">
      <c r="A386" s="50" t="s">
        <v>61</v>
      </c>
      <c r="B386" s="51"/>
      <c r="C386" s="51">
        <v>2111</v>
      </c>
      <c r="D386" s="51">
        <f>F386+G386+H386+I386+J386+K386+L386+M386+N386+O386+P386+Q386</f>
        <v>0</v>
      </c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</row>
    <row r="387" spans="1:17" ht="15.75" hidden="1">
      <c r="A387" s="50" t="s">
        <v>129</v>
      </c>
      <c r="B387" s="51"/>
      <c r="C387" s="51">
        <v>2271</v>
      </c>
      <c r="D387" s="51">
        <f>F387+G387+H387+I387+J387+K387+L387+M387+N387+O387+P387+Q387</f>
        <v>0</v>
      </c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</row>
    <row r="388" spans="1:17" ht="15.75" hidden="1">
      <c r="A388" s="50" t="s">
        <v>62</v>
      </c>
      <c r="B388" s="51"/>
      <c r="C388" s="51">
        <v>2120</v>
      </c>
      <c r="D388" s="51">
        <f>F388+G388+H388+I388+J388+K388+L388+M388+N388+O388+P388+Q388</f>
        <v>0</v>
      </c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</row>
    <row r="389" spans="1:17" s="19" customFormat="1" ht="15.75" hidden="1">
      <c r="A389" s="54" t="s">
        <v>98</v>
      </c>
      <c r="B389" s="55">
        <v>110204</v>
      </c>
      <c r="C389" s="55"/>
      <c r="D389" s="55">
        <f>D390+D391+D392+D393+D394+D395</f>
        <v>0</v>
      </c>
      <c r="E389" s="55"/>
      <c r="F389" s="55">
        <f aca="true" t="shared" si="103" ref="F389:Q389">F390+F391+F392+F393+F394+F395</f>
        <v>0</v>
      </c>
      <c r="G389" s="55">
        <f t="shared" si="103"/>
        <v>0</v>
      </c>
      <c r="H389" s="55">
        <f t="shared" si="103"/>
        <v>0</v>
      </c>
      <c r="I389" s="55">
        <f t="shared" si="103"/>
        <v>0</v>
      </c>
      <c r="J389" s="55">
        <f t="shared" si="103"/>
        <v>0</v>
      </c>
      <c r="K389" s="55">
        <f t="shared" si="103"/>
        <v>0</v>
      </c>
      <c r="L389" s="55">
        <f t="shared" si="103"/>
        <v>0</v>
      </c>
      <c r="M389" s="55">
        <f t="shared" si="103"/>
        <v>0</v>
      </c>
      <c r="N389" s="55">
        <f t="shared" si="103"/>
        <v>0</v>
      </c>
      <c r="O389" s="55">
        <f t="shared" si="103"/>
        <v>0</v>
      </c>
      <c r="P389" s="55">
        <f t="shared" si="103"/>
        <v>0</v>
      </c>
      <c r="Q389" s="55">
        <f t="shared" si="103"/>
        <v>0</v>
      </c>
    </row>
    <row r="390" spans="1:17" ht="31.5" hidden="1">
      <c r="A390" s="50" t="s">
        <v>138</v>
      </c>
      <c r="B390" s="51"/>
      <c r="C390" s="51">
        <v>2210</v>
      </c>
      <c r="D390" s="51">
        <f aca="true" t="shared" si="104" ref="D390:D395">F390+G390+H390+I390+J390+K390+L390+M390+N390+O390+P390+Q390</f>
        <v>0</v>
      </c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</row>
    <row r="391" spans="1:17" ht="42.75" customHeight="1" hidden="1">
      <c r="A391" s="50" t="s">
        <v>22</v>
      </c>
      <c r="B391" s="51"/>
      <c r="C391" s="51">
        <v>2120</v>
      </c>
      <c r="D391" s="51">
        <f t="shared" si="104"/>
        <v>0</v>
      </c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</row>
    <row r="392" spans="1:17" ht="15.75" hidden="1">
      <c r="A392" s="50" t="s">
        <v>129</v>
      </c>
      <c r="B392" s="51"/>
      <c r="C392" s="51">
        <v>2271</v>
      </c>
      <c r="D392" s="51">
        <f t="shared" si="104"/>
        <v>0</v>
      </c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</row>
    <row r="393" spans="1:17" ht="15.75" hidden="1">
      <c r="A393" s="50" t="s">
        <v>127</v>
      </c>
      <c r="B393" s="51"/>
      <c r="C393" s="51">
        <v>2111</v>
      </c>
      <c r="D393" s="51">
        <f t="shared" si="104"/>
        <v>0</v>
      </c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</row>
    <row r="394" spans="1:17" ht="31.5" hidden="1">
      <c r="A394" s="50" t="s">
        <v>150</v>
      </c>
      <c r="B394" s="51"/>
      <c r="C394" s="51">
        <v>2240</v>
      </c>
      <c r="D394" s="51">
        <f t="shared" si="104"/>
        <v>0</v>
      </c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</row>
    <row r="395" spans="1:17" ht="15.75" hidden="1">
      <c r="A395" s="50" t="s">
        <v>130</v>
      </c>
      <c r="B395" s="51"/>
      <c r="C395" s="51">
        <v>2273</v>
      </c>
      <c r="D395" s="51">
        <f t="shared" si="104"/>
        <v>0</v>
      </c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</row>
    <row r="396" spans="1:17" s="19" customFormat="1" ht="31.5" hidden="1">
      <c r="A396" s="54" t="s">
        <v>63</v>
      </c>
      <c r="B396" s="55">
        <v>110205</v>
      </c>
      <c r="C396" s="55"/>
      <c r="D396" s="55">
        <f>D397+D402+D398+D399+D400+D401</f>
        <v>0</v>
      </c>
      <c r="E396" s="55">
        <v>9.5</v>
      </c>
      <c r="F396" s="55">
        <f aca="true" t="shared" si="105" ref="F396:Q396">F397+F402+F398+F399+F400+F401</f>
        <v>0</v>
      </c>
      <c r="G396" s="55">
        <f t="shared" si="105"/>
        <v>0</v>
      </c>
      <c r="H396" s="55">
        <f t="shared" si="105"/>
        <v>0</v>
      </c>
      <c r="I396" s="55">
        <f t="shared" si="105"/>
        <v>0</v>
      </c>
      <c r="J396" s="55">
        <f t="shared" si="105"/>
        <v>0</v>
      </c>
      <c r="K396" s="55">
        <f t="shared" si="105"/>
        <v>0</v>
      </c>
      <c r="L396" s="55">
        <f t="shared" si="105"/>
        <v>0</v>
      </c>
      <c r="M396" s="55">
        <f t="shared" si="105"/>
        <v>0</v>
      </c>
      <c r="N396" s="55">
        <f t="shared" si="105"/>
        <v>0</v>
      </c>
      <c r="O396" s="55">
        <f t="shared" si="105"/>
        <v>0</v>
      </c>
      <c r="P396" s="55">
        <f t="shared" si="105"/>
        <v>0</v>
      </c>
      <c r="Q396" s="55">
        <f t="shared" si="105"/>
        <v>0</v>
      </c>
    </row>
    <row r="397" spans="1:17" s="27" customFormat="1" ht="16.5" customHeight="1" hidden="1">
      <c r="A397" s="48" t="s">
        <v>127</v>
      </c>
      <c r="B397" s="49"/>
      <c r="C397" s="49">
        <v>2111</v>
      </c>
      <c r="D397" s="49">
        <f aca="true" t="shared" si="106" ref="D397:D402">F397+G397+H397+I397+J397+K397+L397+M397+N397+O397+P397+Q397</f>
        <v>0</v>
      </c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</row>
    <row r="398" spans="1:17" s="27" customFormat="1" ht="15.75" hidden="1">
      <c r="A398" s="48" t="s">
        <v>62</v>
      </c>
      <c r="B398" s="49"/>
      <c r="C398" s="49">
        <v>2120</v>
      </c>
      <c r="D398" s="49">
        <f t="shared" si="106"/>
        <v>0</v>
      </c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</row>
    <row r="399" spans="1:17" s="19" customFormat="1" ht="31.5" hidden="1">
      <c r="A399" s="50" t="s">
        <v>146</v>
      </c>
      <c r="B399" s="55"/>
      <c r="C399" s="49">
        <v>2240</v>
      </c>
      <c r="D399" s="49">
        <f t="shared" si="106"/>
        <v>0</v>
      </c>
      <c r="E399" s="55"/>
      <c r="F399" s="55"/>
      <c r="G399" s="55"/>
      <c r="H399" s="55"/>
      <c r="I399" s="55"/>
      <c r="J399" s="49"/>
      <c r="K399" s="55"/>
      <c r="L399" s="55"/>
      <c r="M399" s="55"/>
      <c r="N399" s="55"/>
      <c r="O399" s="55"/>
      <c r="P399" s="55"/>
      <c r="Q399" s="55"/>
    </row>
    <row r="400" spans="1:17" s="19" customFormat="1" ht="15.75" hidden="1">
      <c r="A400" s="50" t="s">
        <v>129</v>
      </c>
      <c r="B400" s="55"/>
      <c r="C400" s="49">
        <v>2271</v>
      </c>
      <c r="D400" s="49">
        <f t="shared" si="106"/>
        <v>0</v>
      </c>
      <c r="E400" s="55"/>
      <c r="F400" s="55"/>
      <c r="G400" s="55"/>
      <c r="H400" s="55"/>
      <c r="I400" s="55"/>
      <c r="J400" s="49"/>
      <c r="K400" s="55"/>
      <c r="L400" s="55"/>
      <c r="M400" s="55"/>
      <c r="N400" s="55"/>
      <c r="O400" s="55"/>
      <c r="P400" s="55"/>
      <c r="Q400" s="55"/>
    </row>
    <row r="401" spans="1:17" s="19" customFormat="1" ht="15.75" hidden="1">
      <c r="A401" s="50" t="s">
        <v>196</v>
      </c>
      <c r="B401" s="55"/>
      <c r="C401" s="49">
        <v>2800</v>
      </c>
      <c r="D401" s="49">
        <f t="shared" si="106"/>
        <v>0</v>
      </c>
      <c r="E401" s="55"/>
      <c r="F401" s="55"/>
      <c r="G401" s="55"/>
      <c r="H401" s="55"/>
      <c r="I401" s="55"/>
      <c r="J401" s="49"/>
      <c r="K401" s="55"/>
      <c r="L401" s="55"/>
      <c r="M401" s="55"/>
      <c r="N401" s="55"/>
      <c r="O401" s="55"/>
      <c r="P401" s="55"/>
      <c r="Q401" s="55"/>
    </row>
    <row r="402" spans="1:17" s="27" customFormat="1" ht="31.5" hidden="1">
      <c r="A402" s="50" t="s">
        <v>138</v>
      </c>
      <c r="B402" s="49"/>
      <c r="C402" s="49">
        <v>2210</v>
      </c>
      <c r="D402" s="49">
        <f t="shared" si="106"/>
        <v>0</v>
      </c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</row>
    <row r="403" spans="1:17" s="19" customFormat="1" ht="31.5" hidden="1">
      <c r="A403" s="54" t="s">
        <v>99</v>
      </c>
      <c r="B403" s="55">
        <v>110502</v>
      </c>
      <c r="C403" s="55"/>
      <c r="D403" s="55">
        <f>D404+D405+D406+D410+D407+D408+D409</f>
        <v>0</v>
      </c>
      <c r="E403" s="55">
        <v>5.8</v>
      </c>
      <c r="F403" s="55">
        <f aca="true" t="shared" si="107" ref="F403:Q403">F404+F405+F406+F410+F407+F408+F409</f>
        <v>0</v>
      </c>
      <c r="G403" s="55">
        <f t="shared" si="107"/>
        <v>0</v>
      </c>
      <c r="H403" s="55">
        <f t="shared" si="107"/>
        <v>0</v>
      </c>
      <c r="I403" s="55">
        <f t="shared" si="107"/>
        <v>0</v>
      </c>
      <c r="J403" s="55">
        <f t="shared" si="107"/>
        <v>0</v>
      </c>
      <c r="K403" s="55">
        <f t="shared" si="107"/>
        <v>0</v>
      </c>
      <c r="L403" s="55">
        <f t="shared" si="107"/>
        <v>0</v>
      </c>
      <c r="M403" s="55">
        <f t="shared" si="107"/>
        <v>0</v>
      </c>
      <c r="N403" s="55">
        <f t="shared" si="107"/>
        <v>0</v>
      </c>
      <c r="O403" s="55">
        <f t="shared" si="107"/>
        <v>0</v>
      </c>
      <c r="P403" s="55">
        <f t="shared" si="107"/>
        <v>0</v>
      </c>
      <c r="Q403" s="55">
        <f t="shared" si="107"/>
        <v>0</v>
      </c>
    </row>
    <row r="404" spans="1:17" ht="15.75" hidden="1">
      <c r="A404" s="50" t="s">
        <v>127</v>
      </c>
      <c r="B404" s="51"/>
      <c r="C404" s="51">
        <v>2111</v>
      </c>
      <c r="D404" s="51">
        <f aca="true" t="shared" si="108" ref="D404:D410">F404+G404+H404+I404+J404+K404+L404+M404+N404+O404+P404+Q404</f>
        <v>0</v>
      </c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</row>
    <row r="405" spans="1:17" ht="15.75" hidden="1">
      <c r="A405" s="50" t="s">
        <v>90</v>
      </c>
      <c r="B405" s="51"/>
      <c r="C405" s="51">
        <v>2273</v>
      </c>
      <c r="D405" s="51">
        <f t="shared" si="108"/>
        <v>0</v>
      </c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</row>
    <row r="406" spans="1:17" ht="15.75" hidden="1">
      <c r="A406" s="50" t="s">
        <v>62</v>
      </c>
      <c r="B406" s="51"/>
      <c r="C406" s="51">
        <v>2120</v>
      </c>
      <c r="D406" s="51">
        <f t="shared" si="108"/>
        <v>0</v>
      </c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</row>
    <row r="407" spans="1:17" ht="15.75" hidden="1">
      <c r="A407" s="50" t="s">
        <v>129</v>
      </c>
      <c r="B407" s="51"/>
      <c r="C407" s="51">
        <v>2271</v>
      </c>
      <c r="D407" s="51">
        <f t="shared" si="108"/>
        <v>0</v>
      </c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</row>
    <row r="408" spans="1:17" ht="63" hidden="1">
      <c r="A408" s="50" t="s">
        <v>195</v>
      </c>
      <c r="B408" s="51"/>
      <c r="C408" s="51">
        <v>2282</v>
      </c>
      <c r="D408" s="51">
        <f t="shared" si="108"/>
        <v>0</v>
      </c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</row>
    <row r="409" spans="1:17" ht="31.5" hidden="1">
      <c r="A409" s="50" t="s">
        <v>146</v>
      </c>
      <c r="B409" s="51"/>
      <c r="C409" s="51">
        <v>2240</v>
      </c>
      <c r="D409" s="51">
        <f t="shared" si="108"/>
        <v>0</v>
      </c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</row>
    <row r="410" spans="1:17" ht="31.5" hidden="1">
      <c r="A410" s="50" t="s">
        <v>136</v>
      </c>
      <c r="B410" s="51"/>
      <c r="C410" s="51">
        <v>2272</v>
      </c>
      <c r="D410" s="51">
        <f t="shared" si="108"/>
        <v>0</v>
      </c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</row>
    <row r="411" spans="1:17" s="11" customFormat="1" ht="15.75" hidden="1">
      <c r="A411" s="52" t="s">
        <v>110</v>
      </c>
      <c r="B411" s="53"/>
      <c r="C411" s="53"/>
      <c r="D411" s="53">
        <f>D412+D415</f>
        <v>0</v>
      </c>
      <c r="E411" s="53"/>
      <c r="F411" s="53">
        <f aca="true" t="shared" si="109" ref="F411:Q411">F412+F415</f>
        <v>0</v>
      </c>
      <c r="G411" s="53">
        <f t="shared" si="109"/>
        <v>0</v>
      </c>
      <c r="H411" s="53">
        <f t="shared" si="109"/>
        <v>0</v>
      </c>
      <c r="I411" s="53">
        <f t="shared" si="109"/>
        <v>0</v>
      </c>
      <c r="J411" s="53">
        <f t="shared" si="109"/>
        <v>0</v>
      </c>
      <c r="K411" s="53">
        <f t="shared" si="109"/>
        <v>0</v>
      </c>
      <c r="L411" s="53">
        <f t="shared" si="109"/>
        <v>0</v>
      </c>
      <c r="M411" s="53">
        <f t="shared" si="109"/>
        <v>0</v>
      </c>
      <c r="N411" s="53">
        <f t="shared" si="109"/>
        <v>0</v>
      </c>
      <c r="O411" s="53">
        <f t="shared" si="109"/>
        <v>0</v>
      </c>
      <c r="P411" s="53">
        <f t="shared" si="109"/>
        <v>0</v>
      </c>
      <c r="Q411" s="53">
        <f t="shared" si="109"/>
        <v>0</v>
      </c>
    </row>
    <row r="412" spans="1:17" s="19" customFormat="1" ht="15.75" hidden="1">
      <c r="A412" s="54" t="s">
        <v>110</v>
      </c>
      <c r="B412" s="55">
        <v>250102</v>
      </c>
      <c r="C412" s="55"/>
      <c r="D412" s="55">
        <f>D413+D414</f>
        <v>0</v>
      </c>
      <c r="E412" s="55"/>
      <c r="F412" s="55">
        <f aca="true" t="shared" si="110" ref="F412:Q412">F413+F414</f>
        <v>0</v>
      </c>
      <c r="G412" s="55">
        <f t="shared" si="110"/>
        <v>0</v>
      </c>
      <c r="H412" s="55">
        <f t="shared" si="110"/>
        <v>0</v>
      </c>
      <c r="I412" s="55">
        <f t="shared" si="110"/>
        <v>0</v>
      </c>
      <c r="J412" s="55">
        <f t="shared" si="110"/>
        <v>0</v>
      </c>
      <c r="K412" s="55">
        <f t="shared" si="110"/>
        <v>0</v>
      </c>
      <c r="L412" s="55">
        <f t="shared" si="110"/>
        <v>0</v>
      </c>
      <c r="M412" s="55">
        <f t="shared" si="110"/>
        <v>0</v>
      </c>
      <c r="N412" s="55">
        <f t="shared" si="110"/>
        <v>0</v>
      </c>
      <c r="O412" s="55">
        <f t="shared" si="110"/>
        <v>0</v>
      </c>
      <c r="P412" s="55">
        <f t="shared" si="110"/>
        <v>0</v>
      </c>
      <c r="Q412" s="55">
        <f t="shared" si="110"/>
        <v>0</v>
      </c>
    </row>
    <row r="413" spans="1:17" ht="15.75" hidden="1">
      <c r="A413" s="50" t="s">
        <v>111</v>
      </c>
      <c r="B413" s="51"/>
      <c r="C413" s="51">
        <v>9000</v>
      </c>
      <c r="D413" s="51">
        <f>F413+G413+H413+I413+J413+K413+L413+M413+N413+O413+P413+Q413</f>
        <v>0</v>
      </c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</row>
    <row r="414" spans="1:17" ht="20.25" customHeight="1" hidden="1">
      <c r="A414" s="50" t="s">
        <v>91</v>
      </c>
      <c r="B414" s="51"/>
      <c r="C414" s="51">
        <v>1165</v>
      </c>
      <c r="D414" s="51">
        <f>F414+G414+H414+I414+J414+K414+L414+M414+N414+O414+P414+Q414</f>
        <v>0</v>
      </c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</row>
    <row r="415" spans="1:17" s="19" customFormat="1" ht="31.5" hidden="1">
      <c r="A415" s="54" t="s">
        <v>106</v>
      </c>
      <c r="B415" s="55">
        <v>10116</v>
      </c>
      <c r="C415" s="55"/>
      <c r="D415" s="55">
        <f>D416+D417</f>
        <v>0</v>
      </c>
      <c r="E415" s="55"/>
      <c r="F415" s="55">
        <f aca="true" t="shared" si="111" ref="F415:Q415">F416+F417</f>
        <v>0</v>
      </c>
      <c r="G415" s="55">
        <f t="shared" si="111"/>
        <v>0</v>
      </c>
      <c r="H415" s="55">
        <f t="shared" si="111"/>
        <v>0</v>
      </c>
      <c r="I415" s="55">
        <f t="shared" si="111"/>
        <v>0</v>
      </c>
      <c r="J415" s="55">
        <f t="shared" si="111"/>
        <v>0</v>
      </c>
      <c r="K415" s="55">
        <f t="shared" si="111"/>
        <v>0</v>
      </c>
      <c r="L415" s="55">
        <f t="shared" si="111"/>
        <v>0</v>
      </c>
      <c r="M415" s="55">
        <f t="shared" si="111"/>
        <v>0</v>
      </c>
      <c r="N415" s="55">
        <f t="shared" si="111"/>
        <v>0</v>
      </c>
      <c r="O415" s="55">
        <f t="shared" si="111"/>
        <v>0</v>
      </c>
      <c r="P415" s="55">
        <f t="shared" si="111"/>
        <v>0</v>
      </c>
      <c r="Q415" s="55">
        <f t="shared" si="111"/>
        <v>0</v>
      </c>
    </row>
    <row r="416" spans="1:17" ht="15.75" hidden="1">
      <c r="A416" s="50" t="s">
        <v>88</v>
      </c>
      <c r="B416" s="51"/>
      <c r="C416" s="51">
        <v>1111</v>
      </c>
      <c r="D416" s="51">
        <f>F416+G416+H416+I416+J416+K416+L416+M416+N416+O416+P416+Q416</f>
        <v>0</v>
      </c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</row>
    <row r="417" spans="1:17" ht="15.75" hidden="1">
      <c r="A417" s="50" t="s">
        <v>62</v>
      </c>
      <c r="B417" s="51"/>
      <c r="C417" s="51">
        <v>1120</v>
      </c>
      <c r="D417" s="51">
        <f>F417+G417+H417+I417+J417+K417+L417+M417+N417+O417+P417+Q417</f>
        <v>0</v>
      </c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</row>
    <row r="418" spans="1:17" ht="9" customHeight="1" hidden="1">
      <c r="A418" s="50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</row>
    <row r="419" spans="1:17" s="11" customFormat="1" ht="31.5" customHeight="1" hidden="1">
      <c r="A419" s="52" t="s">
        <v>58</v>
      </c>
      <c r="B419" s="53"/>
      <c r="C419" s="53"/>
      <c r="D419" s="53">
        <f>D13+D51+D94+D158+D170+D244+D275+D297+D330+D344+D356+D411+D266</f>
        <v>0</v>
      </c>
      <c r="E419" s="53" t="e">
        <f>#REF!+#REF!+#REF!+#REF!+#REF!+#REF!+#REF!+#REF!+#REF!+#REF!+#REF!+#REF!+E13+E51+E170+E275+E344+E411</f>
        <v>#REF!</v>
      </c>
      <c r="F419" s="53">
        <f aca="true" t="shared" si="112" ref="F419:Q419">F13+F51+F94+F158+F170+F244+F275+F297+F330+F344+F356+F411+F266</f>
        <v>0</v>
      </c>
      <c r="G419" s="53">
        <f t="shared" si="112"/>
        <v>0</v>
      </c>
      <c r="H419" s="53">
        <f t="shared" si="112"/>
        <v>0</v>
      </c>
      <c r="I419" s="53">
        <f t="shared" si="112"/>
        <v>0</v>
      </c>
      <c r="J419" s="53">
        <f t="shared" si="112"/>
        <v>0</v>
      </c>
      <c r="K419" s="53">
        <f t="shared" si="112"/>
        <v>0</v>
      </c>
      <c r="L419" s="53">
        <f t="shared" si="112"/>
        <v>0</v>
      </c>
      <c r="M419" s="53">
        <f t="shared" si="112"/>
        <v>0</v>
      </c>
      <c r="N419" s="53">
        <f t="shared" si="112"/>
        <v>0</v>
      </c>
      <c r="O419" s="53">
        <f t="shared" si="112"/>
        <v>0</v>
      </c>
      <c r="P419" s="53">
        <f t="shared" si="112"/>
        <v>0</v>
      </c>
      <c r="Q419" s="53">
        <f t="shared" si="112"/>
        <v>0</v>
      </c>
    </row>
    <row r="420" spans="1:17" ht="15.75" hidden="1">
      <c r="A420" s="58"/>
      <c r="B420" s="59"/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</row>
    <row r="421" s="39" customFormat="1" ht="9" customHeight="1" hidden="1">
      <c r="A421" s="70"/>
    </row>
    <row r="422" spans="1:18" s="39" customFormat="1" ht="18.75" customHeight="1">
      <c r="A422" s="60"/>
      <c r="B422" s="301" t="s">
        <v>59</v>
      </c>
      <c r="C422" s="302"/>
      <c r="D422" s="302"/>
      <c r="E422" s="302"/>
      <c r="F422" s="302"/>
      <c r="G422" s="302"/>
      <c r="H422" s="302"/>
      <c r="I422" s="302"/>
      <c r="J422" s="64"/>
      <c r="K422" s="64"/>
      <c r="L422" s="64"/>
      <c r="M422" s="64"/>
      <c r="N422" s="64"/>
      <c r="O422" s="64"/>
      <c r="P422" s="64"/>
      <c r="Q422" s="64"/>
      <c r="R422" s="65"/>
    </row>
    <row r="423" spans="1:17" s="39" customFormat="1" ht="15.75" hidden="1">
      <c r="A423" s="60"/>
      <c r="B423" s="61"/>
      <c r="C423" s="61"/>
      <c r="D423" s="61"/>
      <c r="E423" s="61"/>
      <c r="F423" s="61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3"/>
    </row>
    <row r="424" spans="1:17" s="39" customFormat="1" ht="49.5" customHeight="1" hidden="1">
      <c r="A424" s="89" t="s">
        <v>142</v>
      </c>
      <c r="B424" s="90"/>
      <c r="C424" s="91"/>
      <c r="D424" s="92">
        <f>+D490+D493+D500+D514+D648+D661+D671+D679+D692+D728+D731+D448+D438+D436+D425+D427+D431+D433+D643</f>
        <v>0</v>
      </c>
      <c r="E424" s="92">
        <f>+E490+E493+E500+E514+E648+E661+E671+E679+E692+E728+E731+E448+E438+E436+E425+E427+E431+E433+E643</f>
        <v>0</v>
      </c>
      <c r="F424" s="92">
        <f>+F490+F493+F500+F514+F648+F661+F671+F679+F692+F728+F731+F448+F438+F436+F425+F427+F431+F433+F643</f>
        <v>0</v>
      </c>
      <c r="G424" s="92">
        <f aca="true" t="shared" si="113" ref="G424:Q424">+G490+G493+G500+G514+G648+G661+G671+G679+G692+G728+G731+G448+G438+G436+G425+G427+G431+G433+G643</f>
        <v>0</v>
      </c>
      <c r="H424" s="92">
        <f t="shared" si="113"/>
        <v>0</v>
      </c>
      <c r="I424" s="92">
        <f t="shared" si="113"/>
        <v>0</v>
      </c>
      <c r="J424" s="92">
        <f t="shared" si="113"/>
        <v>0</v>
      </c>
      <c r="K424" s="92">
        <f t="shared" si="113"/>
        <v>0</v>
      </c>
      <c r="L424" s="92">
        <f t="shared" si="113"/>
        <v>0</v>
      </c>
      <c r="M424" s="92">
        <f t="shared" si="113"/>
        <v>0</v>
      </c>
      <c r="N424" s="92">
        <f t="shared" si="113"/>
        <v>0</v>
      </c>
      <c r="O424" s="92">
        <f t="shared" si="113"/>
        <v>0</v>
      </c>
      <c r="P424" s="92">
        <f t="shared" si="113"/>
        <v>0</v>
      </c>
      <c r="Q424" s="92">
        <f t="shared" si="113"/>
        <v>0</v>
      </c>
    </row>
    <row r="425" spans="1:17" s="39" customFormat="1" ht="51" customHeight="1" hidden="1">
      <c r="A425" s="4" t="s">
        <v>102</v>
      </c>
      <c r="B425" s="93">
        <v>240604</v>
      </c>
      <c r="C425" s="91"/>
      <c r="D425" s="94">
        <f aca="true" t="shared" si="114" ref="D425:D432">+F425+G425+H425+I425+J425+K425+L425+M425+O425+N425+P425+Q425</f>
        <v>0</v>
      </c>
      <c r="E425" s="94"/>
      <c r="F425" s="94">
        <f>+F426</f>
        <v>0</v>
      </c>
      <c r="G425" s="94">
        <f aca="true" t="shared" si="115" ref="G425:Q425">+G426</f>
        <v>0</v>
      </c>
      <c r="H425" s="94">
        <f t="shared" si="115"/>
        <v>0</v>
      </c>
      <c r="I425" s="94">
        <f t="shared" si="115"/>
        <v>0</v>
      </c>
      <c r="J425" s="94">
        <f t="shared" si="115"/>
        <v>0</v>
      </c>
      <c r="K425" s="94">
        <f t="shared" si="115"/>
        <v>0</v>
      </c>
      <c r="L425" s="94">
        <f t="shared" si="115"/>
        <v>0</v>
      </c>
      <c r="M425" s="94">
        <f t="shared" si="115"/>
        <v>0</v>
      </c>
      <c r="N425" s="94">
        <f t="shared" si="115"/>
        <v>0</v>
      </c>
      <c r="O425" s="94">
        <f t="shared" si="115"/>
        <v>0</v>
      </c>
      <c r="P425" s="94">
        <f t="shared" si="115"/>
        <v>0</v>
      </c>
      <c r="Q425" s="94">
        <f t="shared" si="115"/>
        <v>0</v>
      </c>
    </row>
    <row r="426" spans="1:17" s="39" customFormat="1" ht="30" customHeight="1" hidden="1">
      <c r="A426" s="95" t="s">
        <v>148</v>
      </c>
      <c r="B426" s="90"/>
      <c r="C426" s="91">
        <v>3132</v>
      </c>
      <c r="D426" s="94">
        <f t="shared" si="114"/>
        <v>0</v>
      </c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</row>
    <row r="427" spans="1:17" s="39" customFormat="1" ht="46.5" customHeight="1" hidden="1">
      <c r="A427" s="96" t="s">
        <v>363</v>
      </c>
      <c r="B427" s="97">
        <v>240601</v>
      </c>
      <c r="C427" s="91"/>
      <c r="D427" s="94">
        <f t="shared" si="114"/>
        <v>0</v>
      </c>
      <c r="E427" s="98"/>
      <c r="F427" s="94">
        <f>+F428+F429+F430</f>
        <v>0</v>
      </c>
      <c r="G427" s="94">
        <f aca="true" t="shared" si="116" ref="G427:Q427">+G428+G429+G430</f>
        <v>0</v>
      </c>
      <c r="H427" s="94">
        <f t="shared" si="116"/>
        <v>0</v>
      </c>
      <c r="I427" s="94">
        <f t="shared" si="116"/>
        <v>0</v>
      </c>
      <c r="J427" s="94">
        <f t="shared" si="116"/>
        <v>0</v>
      </c>
      <c r="K427" s="94">
        <f t="shared" si="116"/>
        <v>0</v>
      </c>
      <c r="L427" s="94">
        <f t="shared" si="116"/>
        <v>0</v>
      </c>
      <c r="M427" s="94">
        <f t="shared" si="116"/>
        <v>0</v>
      </c>
      <c r="N427" s="94">
        <f t="shared" si="116"/>
        <v>0</v>
      </c>
      <c r="O427" s="94">
        <f t="shared" si="116"/>
        <v>0</v>
      </c>
      <c r="P427" s="94">
        <f t="shared" si="116"/>
        <v>0</v>
      </c>
      <c r="Q427" s="94">
        <f t="shared" si="116"/>
        <v>0</v>
      </c>
    </row>
    <row r="428" spans="1:17" s="39" customFormat="1" ht="30.75" customHeight="1" hidden="1">
      <c r="A428" s="20" t="s">
        <v>155</v>
      </c>
      <c r="B428" s="90"/>
      <c r="C428" s="91">
        <v>2610</v>
      </c>
      <c r="D428" s="98">
        <f t="shared" si="114"/>
        <v>0</v>
      </c>
      <c r="E428" s="98"/>
      <c r="F428" s="98"/>
      <c r="G428" s="98"/>
      <c r="H428" s="98"/>
      <c r="I428" s="98"/>
      <c r="J428" s="98"/>
      <c r="K428" s="98"/>
      <c r="L428" s="98"/>
      <c r="M428" s="98"/>
      <c r="N428" s="98"/>
      <c r="O428" s="98"/>
      <c r="P428" s="98"/>
      <c r="Q428" s="98"/>
    </row>
    <row r="429" spans="1:17" s="39" customFormat="1" ht="30.75" customHeight="1" hidden="1">
      <c r="A429" s="99" t="s">
        <v>364</v>
      </c>
      <c r="B429" s="90"/>
      <c r="C429" s="91">
        <v>2272</v>
      </c>
      <c r="D429" s="98">
        <f t="shared" si="114"/>
        <v>0</v>
      </c>
      <c r="E429" s="98"/>
      <c r="F429" s="98"/>
      <c r="G429" s="98"/>
      <c r="H429" s="98"/>
      <c r="I429" s="98"/>
      <c r="J429" s="98"/>
      <c r="K429" s="98"/>
      <c r="L429" s="98"/>
      <c r="M429" s="98"/>
      <c r="N429" s="98"/>
      <c r="O429" s="98"/>
      <c r="P429" s="98"/>
      <c r="Q429" s="98"/>
    </row>
    <row r="430" spans="1:17" s="39" customFormat="1" ht="30.75" customHeight="1" hidden="1">
      <c r="A430" s="95" t="s">
        <v>148</v>
      </c>
      <c r="B430" s="90"/>
      <c r="C430" s="91">
        <v>3132</v>
      </c>
      <c r="D430" s="98">
        <f t="shared" si="114"/>
        <v>0</v>
      </c>
      <c r="E430" s="98"/>
      <c r="F430" s="98"/>
      <c r="G430" s="98"/>
      <c r="H430" s="98"/>
      <c r="I430" s="98"/>
      <c r="J430" s="98"/>
      <c r="K430" s="98"/>
      <c r="L430" s="98"/>
      <c r="M430" s="98"/>
      <c r="N430" s="98"/>
      <c r="O430" s="98"/>
      <c r="P430" s="98"/>
      <c r="Q430" s="98"/>
    </row>
    <row r="431" spans="1:17" s="39" customFormat="1" ht="24" customHeight="1" hidden="1">
      <c r="A431" s="96" t="s">
        <v>365</v>
      </c>
      <c r="B431" s="97">
        <v>240602</v>
      </c>
      <c r="C431" s="91"/>
      <c r="D431" s="98">
        <f t="shared" si="114"/>
        <v>0</v>
      </c>
      <c r="E431" s="98"/>
      <c r="F431" s="94">
        <f>+F432</f>
        <v>0</v>
      </c>
      <c r="G431" s="94">
        <f aca="true" t="shared" si="117" ref="G431:Q431">+G432</f>
        <v>0</v>
      </c>
      <c r="H431" s="94">
        <f t="shared" si="117"/>
        <v>0</v>
      </c>
      <c r="I431" s="94">
        <f t="shared" si="117"/>
        <v>0</v>
      </c>
      <c r="J431" s="94">
        <f t="shared" si="117"/>
        <v>0</v>
      </c>
      <c r="K431" s="94">
        <f t="shared" si="117"/>
        <v>0</v>
      </c>
      <c r="L431" s="94">
        <f t="shared" si="117"/>
        <v>0</v>
      </c>
      <c r="M431" s="94">
        <f t="shared" si="117"/>
        <v>0</v>
      </c>
      <c r="N431" s="94">
        <f t="shared" si="117"/>
        <v>0</v>
      </c>
      <c r="O431" s="94">
        <f t="shared" si="117"/>
        <v>0</v>
      </c>
      <c r="P431" s="94">
        <f t="shared" si="117"/>
        <v>0</v>
      </c>
      <c r="Q431" s="94">
        <f t="shared" si="117"/>
        <v>0</v>
      </c>
    </row>
    <row r="432" spans="1:17" s="39" customFormat="1" ht="49.5" customHeight="1" hidden="1">
      <c r="A432" s="20" t="s">
        <v>155</v>
      </c>
      <c r="B432" s="90"/>
      <c r="C432" s="91">
        <v>2610</v>
      </c>
      <c r="D432" s="98">
        <f t="shared" si="114"/>
        <v>0</v>
      </c>
      <c r="E432" s="98"/>
      <c r="F432" s="98"/>
      <c r="G432" s="98"/>
      <c r="H432" s="98"/>
      <c r="I432" s="98"/>
      <c r="J432" s="98"/>
      <c r="K432" s="98"/>
      <c r="L432" s="98"/>
      <c r="M432" s="98"/>
      <c r="N432" s="98"/>
      <c r="O432" s="98"/>
      <c r="P432" s="98"/>
      <c r="Q432" s="98"/>
    </row>
    <row r="433" spans="1:17" s="39" customFormat="1" ht="28.5" customHeight="1" hidden="1">
      <c r="A433" s="4" t="s">
        <v>358</v>
      </c>
      <c r="B433" s="28" t="s">
        <v>357</v>
      </c>
      <c r="C433" s="91"/>
      <c r="D433" s="98">
        <f>+D434</f>
        <v>0</v>
      </c>
      <c r="E433" s="98">
        <f aca="true" t="shared" si="118" ref="E433:Q433">+E434</f>
        <v>0</v>
      </c>
      <c r="F433" s="98">
        <f t="shared" si="118"/>
        <v>0</v>
      </c>
      <c r="G433" s="98">
        <f t="shared" si="118"/>
        <v>0</v>
      </c>
      <c r="H433" s="98">
        <f t="shared" si="118"/>
        <v>0</v>
      </c>
      <c r="I433" s="98">
        <f t="shared" si="118"/>
        <v>0</v>
      </c>
      <c r="J433" s="98">
        <f t="shared" si="118"/>
        <v>0</v>
      </c>
      <c r="K433" s="98">
        <f t="shared" si="118"/>
        <v>0</v>
      </c>
      <c r="L433" s="98">
        <f t="shared" si="118"/>
        <v>0</v>
      </c>
      <c r="M433" s="98">
        <f t="shared" si="118"/>
        <v>0</v>
      </c>
      <c r="N433" s="98">
        <f t="shared" si="118"/>
        <v>0</v>
      </c>
      <c r="O433" s="98">
        <f t="shared" si="118"/>
        <v>0</v>
      </c>
      <c r="P433" s="98">
        <f t="shared" si="118"/>
        <v>0</v>
      </c>
      <c r="Q433" s="98">
        <f t="shared" si="118"/>
        <v>0</v>
      </c>
    </row>
    <row r="434" spans="1:17" s="39" customFormat="1" ht="39" customHeight="1" hidden="1">
      <c r="A434" s="95" t="s">
        <v>148</v>
      </c>
      <c r="B434" s="90"/>
      <c r="C434" s="91">
        <v>3132</v>
      </c>
      <c r="D434" s="98">
        <f>+F434+G434+H434+I434+J434+K434+L434+M434+N434+O434+P434+Q434</f>
        <v>0</v>
      </c>
      <c r="E434" s="98"/>
      <c r="F434" s="98">
        <f>+F435</f>
        <v>0</v>
      </c>
      <c r="G434" s="98">
        <f aca="true" t="shared" si="119" ref="G434:Q434">+G435</f>
        <v>0</v>
      </c>
      <c r="H434" s="98">
        <f t="shared" si="119"/>
        <v>0</v>
      </c>
      <c r="I434" s="98">
        <f t="shared" si="119"/>
        <v>0</v>
      </c>
      <c r="J434" s="98">
        <f t="shared" si="119"/>
        <v>0</v>
      </c>
      <c r="K434" s="98">
        <f t="shared" si="119"/>
        <v>0</v>
      </c>
      <c r="L434" s="98">
        <f t="shared" si="119"/>
        <v>0</v>
      </c>
      <c r="M434" s="98">
        <f t="shared" si="119"/>
        <v>0</v>
      </c>
      <c r="N434" s="98">
        <f t="shared" si="119"/>
        <v>0</v>
      </c>
      <c r="O434" s="98">
        <f t="shared" si="119"/>
        <v>0</v>
      </c>
      <c r="P434" s="98">
        <f t="shared" si="119"/>
        <v>0</v>
      </c>
      <c r="Q434" s="98">
        <f t="shared" si="119"/>
        <v>0</v>
      </c>
    </row>
    <row r="435" spans="1:17" s="39" customFormat="1" ht="65.25" customHeight="1" hidden="1">
      <c r="A435" s="2" t="s">
        <v>390</v>
      </c>
      <c r="B435" s="90"/>
      <c r="C435" s="91"/>
      <c r="D435" s="98">
        <f>+F435+G435+H435+I435+J435+K435+L435+M435+N435+O435+P435+Q435</f>
        <v>0</v>
      </c>
      <c r="E435" s="98"/>
      <c r="F435" s="98"/>
      <c r="G435" s="98"/>
      <c r="H435" s="98"/>
      <c r="I435" s="98"/>
      <c r="J435" s="98"/>
      <c r="K435" s="98"/>
      <c r="L435" s="98"/>
      <c r="M435" s="98"/>
      <c r="N435" s="98"/>
      <c r="O435" s="98"/>
      <c r="P435" s="98"/>
      <c r="Q435" s="98"/>
    </row>
    <row r="436" spans="1:17" s="39" customFormat="1" ht="111.75" customHeight="1" hidden="1">
      <c r="A436" s="96" t="s">
        <v>606</v>
      </c>
      <c r="B436" s="97">
        <v>180411</v>
      </c>
      <c r="C436" s="91"/>
      <c r="D436" s="98">
        <f aca="true" t="shared" si="120" ref="D436:D500">+F436+G436+H436+I436+J436+K436+L436+M436+N436+O436+P436+Q436</f>
        <v>0</v>
      </c>
      <c r="E436" s="100"/>
      <c r="F436" s="98">
        <f>+F437</f>
        <v>0</v>
      </c>
      <c r="G436" s="98">
        <f aca="true" t="shared" si="121" ref="G436:Q436">+G437</f>
        <v>0</v>
      </c>
      <c r="H436" s="98">
        <f t="shared" si="121"/>
        <v>0</v>
      </c>
      <c r="I436" s="98">
        <f t="shared" si="121"/>
        <v>0</v>
      </c>
      <c r="J436" s="98">
        <f t="shared" si="121"/>
        <v>0</v>
      </c>
      <c r="K436" s="98">
        <f t="shared" si="121"/>
        <v>0</v>
      </c>
      <c r="L436" s="98">
        <f t="shared" si="121"/>
        <v>0</v>
      </c>
      <c r="M436" s="98">
        <f t="shared" si="121"/>
        <v>0</v>
      </c>
      <c r="N436" s="98">
        <f t="shared" si="121"/>
        <v>0</v>
      </c>
      <c r="O436" s="98">
        <f t="shared" si="121"/>
        <v>0</v>
      </c>
      <c r="P436" s="98">
        <f t="shared" si="121"/>
        <v>0</v>
      </c>
      <c r="Q436" s="98">
        <f t="shared" si="121"/>
        <v>0</v>
      </c>
    </row>
    <row r="437" spans="1:17" s="39" customFormat="1" ht="50.25" customHeight="1" hidden="1">
      <c r="A437" s="101" t="s">
        <v>302</v>
      </c>
      <c r="B437" s="90"/>
      <c r="C437" s="91">
        <v>4112</v>
      </c>
      <c r="D437" s="94">
        <f t="shared" si="120"/>
        <v>0</v>
      </c>
      <c r="E437" s="102"/>
      <c r="F437" s="94"/>
      <c r="G437" s="94"/>
      <c r="H437" s="94"/>
      <c r="I437" s="94"/>
      <c r="J437" s="94"/>
      <c r="K437" s="94"/>
      <c r="L437" s="94"/>
      <c r="M437" s="98"/>
      <c r="N437" s="98"/>
      <c r="O437" s="94"/>
      <c r="P437" s="94"/>
      <c r="Q437" s="94"/>
    </row>
    <row r="438" spans="1:17" s="39" customFormat="1" ht="111" customHeight="1" hidden="1">
      <c r="A438" s="103" t="s">
        <v>294</v>
      </c>
      <c r="B438" s="97">
        <v>180409</v>
      </c>
      <c r="C438" s="91"/>
      <c r="D438" s="98">
        <f t="shared" si="120"/>
        <v>0</v>
      </c>
      <c r="E438" s="94">
        <f aca="true" t="shared" si="122" ref="E438:Q438">+E439</f>
        <v>0</v>
      </c>
      <c r="F438" s="94">
        <f>+F439</f>
        <v>0</v>
      </c>
      <c r="G438" s="94">
        <f t="shared" si="122"/>
        <v>0</v>
      </c>
      <c r="H438" s="94">
        <f t="shared" si="122"/>
        <v>0</v>
      </c>
      <c r="I438" s="94">
        <f t="shared" si="122"/>
        <v>0</v>
      </c>
      <c r="J438" s="94">
        <f t="shared" si="122"/>
        <v>0</v>
      </c>
      <c r="K438" s="94">
        <f t="shared" si="122"/>
        <v>0</v>
      </c>
      <c r="L438" s="94">
        <f t="shared" si="122"/>
        <v>0</v>
      </c>
      <c r="M438" s="94">
        <f t="shared" si="122"/>
        <v>0</v>
      </c>
      <c r="N438" s="94">
        <f t="shared" si="122"/>
        <v>0</v>
      </c>
      <c r="O438" s="94">
        <f t="shared" si="122"/>
        <v>0</v>
      </c>
      <c r="P438" s="94">
        <f t="shared" si="122"/>
        <v>0</v>
      </c>
      <c r="Q438" s="94">
        <f t="shared" si="122"/>
        <v>0</v>
      </c>
    </row>
    <row r="439" spans="1:17" s="39" customFormat="1" ht="52.5" customHeight="1" hidden="1">
      <c r="A439" s="104" t="s">
        <v>161</v>
      </c>
      <c r="B439" s="105"/>
      <c r="C439" s="105">
        <v>3210</v>
      </c>
      <c r="D439" s="98">
        <f t="shared" si="120"/>
        <v>0</v>
      </c>
      <c r="E439" s="98"/>
      <c r="F439" s="98">
        <f>+F440+F441+F442+F443+F444+F445+F446+F447</f>
        <v>0</v>
      </c>
      <c r="G439" s="98">
        <f aca="true" t="shared" si="123" ref="G439:Q439">+G440+G441+G442+G443+G444+G445+G446+G447</f>
        <v>0</v>
      </c>
      <c r="H439" s="98">
        <f t="shared" si="123"/>
        <v>0</v>
      </c>
      <c r="I439" s="98">
        <f t="shared" si="123"/>
        <v>0</v>
      </c>
      <c r="J439" s="98">
        <f t="shared" si="123"/>
        <v>0</v>
      </c>
      <c r="K439" s="98">
        <f t="shared" si="123"/>
        <v>0</v>
      </c>
      <c r="L439" s="98">
        <f t="shared" si="123"/>
        <v>0</v>
      </c>
      <c r="M439" s="98">
        <f t="shared" si="123"/>
        <v>0</v>
      </c>
      <c r="N439" s="98">
        <f t="shared" si="123"/>
        <v>0</v>
      </c>
      <c r="O439" s="98">
        <f t="shared" si="123"/>
        <v>0</v>
      </c>
      <c r="P439" s="98">
        <f t="shared" si="123"/>
        <v>0</v>
      </c>
      <c r="Q439" s="98">
        <f t="shared" si="123"/>
        <v>0</v>
      </c>
    </row>
    <row r="440" spans="1:17" s="39" customFormat="1" ht="64.5" customHeight="1" hidden="1">
      <c r="A440" s="96" t="s">
        <v>295</v>
      </c>
      <c r="B440" s="105"/>
      <c r="C440" s="105"/>
      <c r="D440" s="98">
        <f t="shared" si="120"/>
        <v>0</v>
      </c>
      <c r="E440" s="98"/>
      <c r="F440" s="98"/>
      <c r="G440" s="98"/>
      <c r="H440" s="98"/>
      <c r="I440" s="98"/>
      <c r="J440" s="98"/>
      <c r="K440" s="98"/>
      <c r="L440" s="98"/>
      <c r="M440" s="98"/>
      <c r="N440" s="98"/>
      <c r="O440" s="98"/>
      <c r="P440" s="98"/>
      <c r="Q440" s="92"/>
    </row>
    <row r="441" spans="1:17" s="39" customFormat="1" ht="57.75" customHeight="1" hidden="1">
      <c r="A441" s="96" t="s">
        <v>296</v>
      </c>
      <c r="B441" s="105"/>
      <c r="C441" s="105"/>
      <c r="D441" s="98">
        <f t="shared" si="120"/>
        <v>0</v>
      </c>
      <c r="E441" s="98"/>
      <c r="F441" s="98"/>
      <c r="G441" s="98"/>
      <c r="H441" s="98"/>
      <c r="I441" s="98"/>
      <c r="J441" s="98"/>
      <c r="K441" s="98"/>
      <c r="L441" s="98"/>
      <c r="M441" s="98"/>
      <c r="N441" s="98"/>
      <c r="O441" s="98"/>
      <c r="P441" s="98"/>
      <c r="Q441" s="92"/>
    </row>
    <row r="442" spans="1:17" s="39" customFormat="1" ht="63" customHeight="1" hidden="1">
      <c r="A442" s="96" t="s">
        <v>297</v>
      </c>
      <c r="B442" s="105"/>
      <c r="C442" s="105"/>
      <c r="D442" s="98">
        <f t="shared" si="120"/>
        <v>0</v>
      </c>
      <c r="E442" s="98"/>
      <c r="F442" s="98"/>
      <c r="G442" s="98"/>
      <c r="H442" s="98"/>
      <c r="I442" s="98"/>
      <c r="J442" s="98"/>
      <c r="K442" s="98"/>
      <c r="L442" s="98"/>
      <c r="M442" s="98"/>
      <c r="N442" s="98"/>
      <c r="O442" s="98"/>
      <c r="P442" s="98"/>
      <c r="Q442" s="92"/>
    </row>
    <row r="443" spans="1:17" s="39" customFormat="1" ht="51" customHeight="1" hidden="1">
      <c r="A443" s="96" t="s">
        <v>298</v>
      </c>
      <c r="B443" s="105"/>
      <c r="C443" s="105"/>
      <c r="D443" s="98">
        <f t="shared" si="120"/>
        <v>0</v>
      </c>
      <c r="E443" s="98"/>
      <c r="F443" s="98"/>
      <c r="G443" s="98"/>
      <c r="H443" s="98"/>
      <c r="I443" s="98"/>
      <c r="J443" s="98"/>
      <c r="K443" s="98"/>
      <c r="L443" s="98"/>
      <c r="M443" s="98"/>
      <c r="N443" s="98"/>
      <c r="O443" s="98"/>
      <c r="P443" s="98"/>
      <c r="Q443" s="92"/>
    </row>
    <row r="444" spans="1:17" s="39" customFormat="1" ht="61.5" customHeight="1" hidden="1">
      <c r="A444" s="96" t="s">
        <v>299</v>
      </c>
      <c r="B444" s="105"/>
      <c r="C444" s="105"/>
      <c r="D444" s="98">
        <f t="shared" si="120"/>
        <v>0</v>
      </c>
      <c r="E444" s="98"/>
      <c r="F444" s="98"/>
      <c r="G444" s="98"/>
      <c r="H444" s="98"/>
      <c r="I444" s="98"/>
      <c r="J444" s="98"/>
      <c r="K444" s="98"/>
      <c r="L444" s="98"/>
      <c r="M444" s="98"/>
      <c r="N444" s="98"/>
      <c r="O444" s="98"/>
      <c r="P444" s="98"/>
      <c r="Q444" s="92"/>
    </row>
    <row r="445" spans="1:17" s="39" customFormat="1" ht="55.5" customHeight="1" hidden="1">
      <c r="A445" s="96" t="s">
        <v>300</v>
      </c>
      <c r="B445" s="105"/>
      <c r="C445" s="105"/>
      <c r="D445" s="98">
        <f t="shared" si="120"/>
        <v>0</v>
      </c>
      <c r="E445" s="98"/>
      <c r="F445" s="98"/>
      <c r="G445" s="98"/>
      <c r="H445" s="98"/>
      <c r="I445" s="98"/>
      <c r="J445" s="98"/>
      <c r="K445" s="98"/>
      <c r="L445" s="98"/>
      <c r="M445" s="98"/>
      <c r="N445" s="98"/>
      <c r="O445" s="98"/>
      <c r="P445" s="98"/>
      <c r="Q445" s="92"/>
    </row>
    <row r="446" spans="1:17" s="39" customFormat="1" ht="69.75" customHeight="1" hidden="1">
      <c r="A446" s="96" t="s">
        <v>301</v>
      </c>
      <c r="B446" s="90"/>
      <c r="C446" s="91"/>
      <c r="D446" s="98">
        <f t="shared" si="120"/>
        <v>0</v>
      </c>
      <c r="E446" s="98"/>
      <c r="F446" s="98"/>
      <c r="G446" s="98"/>
      <c r="H446" s="98"/>
      <c r="I446" s="98"/>
      <c r="J446" s="98"/>
      <c r="K446" s="98"/>
      <c r="L446" s="98"/>
      <c r="M446" s="98"/>
      <c r="N446" s="98"/>
      <c r="O446" s="98"/>
      <c r="P446" s="98"/>
      <c r="Q446" s="92"/>
    </row>
    <row r="447" spans="1:17" s="39" customFormat="1" ht="51.75" customHeight="1" hidden="1">
      <c r="A447" s="106" t="s">
        <v>323</v>
      </c>
      <c r="B447" s="90"/>
      <c r="C447" s="91"/>
      <c r="D447" s="98">
        <f t="shared" si="120"/>
        <v>0</v>
      </c>
      <c r="E447" s="98"/>
      <c r="F447" s="98"/>
      <c r="G447" s="98"/>
      <c r="H447" s="98"/>
      <c r="I447" s="98"/>
      <c r="J447" s="98"/>
      <c r="K447" s="98"/>
      <c r="L447" s="98"/>
      <c r="M447" s="98"/>
      <c r="N447" s="98"/>
      <c r="O447" s="98"/>
      <c r="P447" s="98"/>
      <c r="Q447" s="92"/>
    </row>
    <row r="448" spans="1:17" s="42" customFormat="1" ht="15.75" hidden="1">
      <c r="A448" s="96" t="s">
        <v>18</v>
      </c>
      <c r="B448" s="97">
        <v>100201</v>
      </c>
      <c r="C448" s="97"/>
      <c r="D448" s="98">
        <f t="shared" si="120"/>
        <v>0</v>
      </c>
      <c r="E448" s="94">
        <f aca="true" t="shared" si="124" ref="E448:Q448">+E449+E488</f>
        <v>0</v>
      </c>
      <c r="F448" s="94">
        <f t="shared" si="124"/>
        <v>0</v>
      </c>
      <c r="G448" s="94">
        <f t="shared" si="124"/>
        <v>0</v>
      </c>
      <c r="H448" s="94">
        <f t="shared" si="124"/>
        <v>0</v>
      </c>
      <c r="I448" s="94">
        <f t="shared" si="124"/>
        <v>0</v>
      </c>
      <c r="J448" s="94">
        <f t="shared" si="124"/>
        <v>0</v>
      </c>
      <c r="K448" s="94">
        <f t="shared" si="124"/>
        <v>0</v>
      </c>
      <c r="L448" s="94">
        <f t="shared" si="124"/>
        <v>0</v>
      </c>
      <c r="M448" s="94">
        <f>+M449+M488</f>
        <v>0</v>
      </c>
      <c r="N448" s="94">
        <f t="shared" si="124"/>
        <v>0</v>
      </c>
      <c r="O448" s="94">
        <f t="shared" si="124"/>
        <v>0</v>
      </c>
      <c r="P448" s="94">
        <f t="shared" si="124"/>
        <v>0</v>
      </c>
      <c r="Q448" s="94">
        <f t="shared" si="124"/>
        <v>0</v>
      </c>
    </row>
    <row r="449" spans="1:17" s="39" customFormat="1" ht="47.25" hidden="1">
      <c r="A449" s="104" t="s">
        <v>161</v>
      </c>
      <c r="B449" s="105"/>
      <c r="C449" s="105">
        <v>3210</v>
      </c>
      <c r="D449" s="98">
        <f t="shared" si="120"/>
        <v>0</v>
      </c>
      <c r="E449" s="98">
        <f aca="true" t="shared" si="125" ref="E449:Q449">SUM(E450:E488)</f>
        <v>0</v>
      </c>
      <c r="F449" s="98">
        <f t="shared" si="125"/>
        <v>0</v>
      </c>
      <c r="G449" s="98">
        <f t="shared" si="125"/>
        <v>0</v>
      </c>
      <c r="H449" s="98">
        <f t="shared" si="125"/>
        <v>0</v>
      </c>
      <c r="I449" s="98">
        <f t="shared" si="125"/>
        <v>0</v>
      </c>
      <c r="J449" s="98">
        <f t="shared" si="125"/>
        <v>0</v>
      </c>
      <c r="K449" s="98">
        <f t="shared" si="125"/>
        <v>0</v>
      </c>
      <c r="L449" s="98">
        <f t="shared" si="125"/>
        <v>0</v>
      </c>
      <c r="M449" s="98">
        <f t="shared" si="125"/>
        <v>0</v>
      </c>
      <c r="N449" s="98">
        <f t="shared" si="125"/>
        <v>0</v>
      </c>
      <c r="O449" s="98">
        <f t="shared" si="125"/>
        <v>0</v>
      </c>
      <c r="P449" s="98">
        <f t="shared" si="125"/>
        <v>0</v>
      </c>
      <c r="Q449" s="98">
        <f t="shared" si="125"/>
        <v>0</v>
      </c>
    </row>
    <row r="450" spans="1:17" s="39" customFormat="1" ht="15.75" hidden="1">
      <c r="A450" s="263"/>
      <c r="B450" s="97"/>
      <c r="C450" s="97"/>
      <c r="D450" s="94">
        <f t="shared" si="120"/>
        <v>0</v>
      </c>
      <c r="E450" s="94"/>
      <c r="F450" s="108"/>
      <c r="G450" s="109"/>
      <c r="H450" s="110"/>
      <c r="I450" s="110"/>
      <c r="J450" s="110"/>
      <c r="K450" s="274"/>
      <c r="L450" s="274"/>
      <c r="M450" s="108"/>
      <c r="N450" s="108"/>
      <c r="O450" s="108"/>
      <c r="P450" s="111"/>
      <c r="Q450" s="94"/>
    </row>
    <row r="451" spans="1:17" s="39" customFormat="1" ht="15.75" hidden="1">
      <c r="A451" s="263"/>
      <c r="B451" s="97"/>
      <c r="C451" s="97"/>
      <c r="D451" s="94">
        <f t="shared" si="120"/>
        <v>0</v>
      </c>
      <c r="E451" s="94"/>
      <c r="F451" s="108"/>
      <c r="G451" s="109"/>
      <c r="H451" s="110"/>
      <c r="I451" s="110"/>
      <c r="J451" s="110"/>
      <c r="K451" s="274"/>
      <c r="L451" s="274"/>
      <c r="M451" s="108"/>
      <c r="N451" s="108"/>
      <c r="O451" s="108"/>
      <c r="P451" s="111"/>
      <c r="Q451" s="94"/>
    </row>
    <row r="452" spans="1:17" s="39" customFormat="1" ht="15.75" hidden="1">
      <c r="A452" s="263"/>
      <c r="B452" s="97"/>
      <c r="C452" s="97"/>
      <c r="D452" s="94">
        <f t="shared" si="120"/>
        <v>0</v>
      </c>
      <c r="E452" s="94"/>
      <c r="F452" s="108"/>
      <c r="G452" s="109"/>
      <c r="H452" s="110"/>
      <c r="I452" s="110"/>
      <c r="J452" s="110"/>
      <c r="K452" s="108"/>
      <c r="L452" s="274"/>
      <c r="M452" s="108"/>
      <c r="N452" s="108"/>
      <c r="O452" s="108"/>
      <c r="P452" s="111"/>
      <c r="Q452" s="94"/>
    </row>
    <row r="453" spans="1:17" s="39" customFormat="1" ht="180" customHeight="1" hidden="1">
      <c r="A453" s="263"/>
      <c r="B453" s="97"/>
      <c r="C453" s="97"/>
      <c r="D453" s="94">
        <f t="shared" si="120"/>
        <v>0</v>
      </c>
      <c r="E453" s="94"/>
      <c r="F453" s="108"/>
      <c r="G453" s="109"/>
      <c r="H453" s="110"/>
      <c r="I453" s="110"/>
      <c r="J453" s="110"/>
      <c r="K453" s="108"/>
      <c r="L453" s="274"/>
      <c r="M453" s="108"/>
      <c r="N453" s="108"/>
      <c r="O453" s="108"/>
      <c r="P453" s="111"/>
      <c r="Q453" s="94"/>
    </row>
    <row r="454" spans="1:17" s="39" customFormat="1" ht="15.75" hidden="1">
      <c r="A454" s="263"/>
      <c r="B454" s="97"/>
      <c r="C454" s="97"/>
      <c r="D454" s="94">
        <f t="shared" si="120"/>
        <v>0</v>
      </c>
      <c r="E454" s="94"/>
      <c r="F454" s="108"/>
      <c r="G454" s="112"/>
      <c r="H454" s="110"/>
      <c r="I454" s="110"/>
      <c r="J454" s="110"/>
      <c r="K454" s="108"/>
      <c r="L454" s="274"/>
      <c r="M454" s="108"/>
      <c r="N454" s="108"/>
      <c r="O454" s="108"/>
      <c r="P454" s="111"/>
      <c r="Q454" s="94"/>
    </row>
    <row r="455" spans="1:17" s="39" customFormat="1" ht="15.75" hidden="1">
      <c r="A455" s="263"/>
      <c r="B455" s="288"/>
      <c r="C455" s="288"/>
      <c r="D455" s="289">
        <f t="shared" si="120"/>
        <v>0</v>
      </c>
      <c r="E455" s="289"/>
      <c r="F455" s="274"/>
      <c r="G455" s="290"/>
      <c r="H455" s="291"/>
      <c r="I455" s="291"/>
      <c r="J455" s="291"/>
      <c r="K455" s="274"/>
      <c r="L455" s="274"/>
      <c r="M455" s="274"/>
      <c r="N455" s="274"/>
      <c r="O455" s="274"/>
      <c r="P455" s="292"/>
      <c r="Q455" s="289"/>
    </row>
    <row r="456" spans="1:17" s="39" customFormat="1" ht="123.75" customHeight="1" hidden="1">
      <c r="A456" s="107" t="s">
        <v>612</v>
      </c>
      <c r="B456" s="97"/>
      <c r="C456" s="97"/>
      <c r="D456" s="94">
        <f t="shared" si="120"/>
        <v>0</v>
      </c>
      <c r="E456" s="94"/>
      <c r="F456" s="108"/>
      <c r="G456" s="112"/>
      <c r="H456" s="113"/>
      <c r="I456" s="113"/>
      <c r="J456" s="113"/>
      <c r="K456" s="108"/>
      <c r="L456" s="108"/>
      <c r="M456" s="108"/>
      <c r="N456" s="108"/>
      <c r="O456" s="108"/>
      <c r="P456" s="111"/>
      <c r="Q456" s="94"/>
    </row>
    <row r="457" spans="1:17" s="39" customFormat="1" ht="150" customHeight="1" hidden="1">
      <c r="A457" s="107" t="s">
        <v>613</v>
      </c>
      <c r="B457" s="97"/>
      <c r="C457" s="97"/>
      <c r="D457" s="94">
        <f t="shared" si="120"/>
        <v>0</v>
      </c>
      <c r="E457" s="94"/>
      <c r="F457" s="108"/>
      <c r="G457" s="112"/>
      <c r="H457" s="113"/>
      <c r="I457" s="113"/>
      <c r="J457" s="113"/>
      <c r="K457" s="108"/>
      <c r="L457" s="108"/>
      <c r="M457" s="108"/>
      <c r="N457" s="108"/>
      <c r="O457" s="108"/>
      <c r="P457" s="111"/>
      <c r="Q457" s="94"/>
    </row>
    <row r="458" spans="1:17" s="39" customFormat="1" ht="118.5" customHeight="1" hidden="1">
      <c r="A458" s="107" t="s">
        <v>614</v>
      </c>
      <c r="B458" s="97"/>
      <c r="C458" s="97"/>
      <c r="D458" s="94">
        <f t="shared" si="120"/>
        <v>0</v>
      </c>
      <c r="E458" s="94"/>
      <c r="F458" s="108"/>
      <c r="G458" s="112"/>
      <c r="H458" s="113"/>
      <c r="I458" s="113"/>
      <c r="J458" s="113"/>
      <c r="K458" s="108"/>
      <c r="L458" s="108"/>
      <c r="M458" s="108"/>
      <c r="N458" s="108"/>
      <c r="O458" s="108"/>
      <c r="P458" s="111"/>
      <c r="Q458" s="94"/>
    </row>
    <row r="459" spans="1:17" s="39" customFormat="1" ht="120" customHeight="1" hidden="1">
      <c r="A459" s="107" t="s">
        <v>615</v>
      </c>
      <c r="B459" s="97"/>
      <c r="C459" s="97"/>
      <c r="D459" s="94">
        <f t="shared" si="120"/>
        <v>0</v>
      </c>
      <c r="E459" s="94"/>
      <c r="F459" s="108"/>
      <c r="G459" s="108"/>
      <c r="H459" s="113"/>
      <c r="I459" s="113"/>
      <c r="J459" s="113"/>
      <c r="K459" s="108"/>
      <c r="L459" s="108"/>
      <c r="M459" s="108"/>
      <c r="N459" s="108"/>
      <c r="O459" s="108"/>
      <c r="P459" s="111"/>
      <c r="Q459" s="94"/>
    </row>
    <row r="460" spans="1:17" s="39" customFormat="1" ht="125.25" customHeight="1" hidden="1">
      <c r="A460" s="107" t="s">
        <v>616</v>
      </c>
      <c r="B460" s="97"/>
      <c r="C460" s="97"/>
      <c r="D460" s="94">
        <f t="shared" si="120"/>
        <v>0</v>
      </c>
      <c r="E460" s="94"/>
      <c r="F460" s="108"/>
      <c r="G460" s="108"/>
      <c r="H460" s="113"/>
      <c r="I460" s="113"/>
      <c r="J460" s="113"/>
      <c r="K460" s="108"/>
      <c r="L460" s="108"/>
      <c r="M460" s="108"/>
      <c r="N460" s="108"/>
      <c r="O460" s="108"/>
      <c r="P460" s="111"/>
      <c r="Q460" s="94"/>
    </row>
    <row r="461" spans="1:17" s="39" customFormat="1" ht="120.75" customHeight="1" hidden="1">
      <c r="A461" s="107" t="s">
        <v>617</v>
      </c>
      <c r="B461" s="97"/>
      <c r="C461" s="97"/>
      <c r="D461" s="94">
        <f t="shared" si="120"/>
        <v>0</v>
      </c>
      <c r="E461" s="94"/>
      <c r="F461" s="108"/>
      <c r="G461" s="108"/>
      <c r="H461" s="113"/>
      <c r="I461" s="113"/>
      <c r="J461" s="113"/>
      <c r="K461" s="108"/>
      <c r="L461" s="108"/>
      <c r="M461" s="108"/>
      <c r="N461" s="108"/>
      <c r="O461" s="108"/>
      <c r="P461" s="111"/>
      <c r="Q461" s="94"/>
    </row>
    <row r="462" spans="1:17" s="39" customFormat="1" ht="84.75" customHeight="1" hidden="1">
      <c r="A462" s="114"/>
      <c r="B462" s="105"/>
      <c r="C462" s="105"/>
      <c r="D462" s="98">
        <f t="shared" si="120"/>
        <v>0</v>
      </c>
      <c r="E462" s="98"/>
      <c r="F462" s="115"/>
      <c r="G462" s="115"/>
      <c r="H462" s="116"/>
      <c r="I462" s="116"/>
      <c r="J462" s="116"/>
      <c r="K462" s="115"/>
      <c r="L462" s="115"/>
      <c r="M462" s="115"/>
      <c r="N462" s="115"/>
      <c r="O462" s="115"/>
      <c r="P462" s="117"/>
      <c r="Q462" s="98"/>
    </row>
    <row r="463" spans="1:17" s="39" customFormat="1" ht="83.25" customHeight="1" hidden="1">
      <c r="A463" s="114"/>
      <c r="B463" s="105"/>
      <c r="C463" s="105"/>
      <c r="D463" s="98">
        <f t="shared" si="120"/>
        <v>0</v>
      </c>
      <c r="E463" s="98"/>
      <c r="F463" s="115"/>
      <c r="G463" s="115"/>
      <c r="H463" s="116"/>
      <c r="I463" s="116"/>
      <c r="J463" s="116"/>
      <c r="K463" s="115"/>
      <c r="L463" s="115"/>
      <c r="M463" s="115"/>
      <c r="N463" s="115"/>
      <c r="O463" s="115"/>
      <c r="P463" s="117"/>
      <c r="Q463" s="98"/>
    </row>
    <row r="464" spans="1:17" s="39" customFormat="1" ht="88.5" customHeight="1" hidden="1">
      <c r="A464" s="114"/>
      <c r="B464" s="105"/>
      <c r="C464" s="105"/>
      <c r="D464" s="98">
        <f t="shared" si="120"/>
        <v>0</v>
      </c>
      <c r="E464" s="98"/>
      <c r="F464" s="115"/>
      <c r="G464" s="115"/>
      <c r="H464" s="116"/>
      <c r="I464" s="116"/>
      <c r="J464" s="116"/>
      <c r="K464" s="115"/>
      <c r="L464" s="115"/>
      <c r="M464" s="115"/>
      <c r="N464" s="115"/>
      <c r="O464" s="115"/>
      <c r="P464" s="117"/>
      <c r="Q464" s="98"/>
    </row>
    <row r="465" spans="1:17" s="39" customFormat="1" ht="85.5" customHeight="1" hidden="1">
      <c r="A465" s="114"/>
      <c r="B465" s="105"/>
      <c r="C465" s="105"/>
      <c r="D465" s="98">
        <f t="shared" si="120"/>
        <v>0</v>
      </c>
      <c r="E465" s="98"/>
      <c r="F465" s="115"/>
      <c r="G465" s="115"/>
      <c r="H465" s="116"/>
      <c r="I465" s="116"/>
      <c r="J465" s="116"/>
      <c r="K465" s="115"/>
      <c r="L465" s="115"/>
      <c r="M465" s="115"/>
      <c r="N465" s="115"/>
      <c r="O465" s="115"/>
      <c r="P465" s="117"/>
      <c r="Q465" s="98"/>
    </row>
    <row r="466" spans="1:17" s="39" customFormat="1" ht="15.75" hidden="1">
      <c r="A466" s="114"/>
      <c r="B466" s="105"/>
      <c r="C466" s="105"/>
      <c r="D466" s="98">
        <f t="shared" si="120"/>
        <v>0</v>
      </c>
      <c r="E466" s="98"/>
      <c r="F466" s="115"/>
      <c r="G466" s="115"/>
      <c r="H466" s="116"/>
      <c r="I466" s="116"/>
      <c r="J466" s="116"/>
      <c r="K466" s="115"/>
      <c r="L466" s="115"/>
      <c r="M466" s="115"/>
      <c r="N466" s="115"/>
      <c r="O466" s="115"/>
      <c r="P466" s="117"/>
      <c r="Q466" s="98"/>
    </row>
    <row r="467" spans="1:17" s="39" customFormat="1" ht="15.75" hidden="1">
      <c r="A467" s="114"/>
      <c r="B467" s="105"/>
      <c r="C467" s="105"/>
      <c r="D467" s="98">
        <f t="shared" si="120"/>
        <v>0</v>
      </c>
      <c r="E467" s="98"/>
      <c r="F467" s="115"/>
      <c r="G467" s="115"/>
      <c r="H467" s="116"/>
      <c r="I467" s="116"/>
      <c r="J467" s="116"/>
      <c r="K467" s="115"/>
      <c r="L467" s="115"/>
      <c r="M467" s="115"/>
      <c r="N467" s="115"/>
      <c r="O467" s="115"/>
      <c r="P467" s="117"/>
      <c r="Q467" s="98"/>
    </row>
    <row r="468" spans="1:17" s="39" customFormat="1" ht="48" customHeight="1" hidden="1">
      <c r="A468" s="118"/>
      <c r="B468" s="105"/>
      <c r="C468" s="105"/>
      <c r="D468" s="98">
        <f t="shared" si="120"/>
        <v>0</v>
      </c>
      <c r="E468" s="98"/>
      <c r="F468" s="115"/>
      <c r="G468" s="115"/>
      <c r="H468" s="119"/>
      <c r="I468" s="119"/>
      <c r="J468" s="119"/>
      <c r="K468" s="115"/>
      <c r="L468" s="115"/>
      <c r="M468" s="115"/>
      <c r="N468" s="115"/>
      <c r="O468" s="115"/>
      <c r="P468" s="117"/>
      <c r="Q468" s="98"/>
    </row>
    <row r="469" spans="1:17" s="39" customFormat="1" ht="48" customHeight="1" hidden="1">
      <c r="A469" s="118"/>
      <c r="B469" s="105"/>
      <c r="C469" s="105"/>
      <c r="D469" s="98">
        <f t="shared" si="120"/>
        <v>0</v>
      </c>
      <c r="E469" s="98"/>
      <c r="F469" s="115"/>
      <c r="G469" s="115"/>
      <c r="H469" s="119"/>
      <c r="I469" s="119"/>
      <c r="J469" s="119"/>
      <c r="K469" s="115"/>
      <c r="L469" s="115"/>
      <c r="M469" s="115"/>
      <c r="N469" s="115"/>
      <c r="O469" s="115"/>
      <c r="P469" s="117"/>
      <c r="Q469" s="98"/>
    </row>
    <row r="470" spans="1:17" s="39" customFormat="1" ht="48" customHeight="1" hidden="1">
      <c r="A470" s="118"/>
      <c r="B470" s="105"/>
      <c r="C470" s="105"/>
      <c r="D470" s="98">
        <f t="shared" si="120"/>
        <v>0</v>
      </c>
      <c r="E470" s="98"/>
      <c r="F470" s="115"/>
      <c r="G470" s="115"/>
      <c r="H470" s="119"/>
      <c r="I470" s="119"/>
      <c r="J470" s="119"/>
      <c r="K470" s="115"/>
      <c r="L470" s="115"/>
      <c r="M470" s="115"/>
      <c r="N470" s="115"/>
      <c r="O470" s="115"/>
      <c r="P470" s="117"/>
      <c r="Q470" s="98"/>
    </row>
    <row r="471" spans="1:17" s="39" customFormat="1" ht="46.5" customHeight="1" hidden="1">
      <c r="A471" s="118"/>
      <c r="B471" s="105"/>
      <c r="C471" s="105"/>
      <c r="D471" s="98">
        <f t="shared" si="120"/>
        <v>0</v>
      </c>
      <c r="E471" s="98"/>
      <c r="F471" s="115"/>
      <c r="G471" s="115"/>
      <c r="H471" s="119"/>
      <c r="I471" s="119"/>
      <c r="J471" s="119"/>
      <c r="K471" s="115"/>
      <c r="L471" s="115"/>
      <c r="M471" s="115"/>
      <c r="N471" s="115"/>
      <c r="O471" s="115"/>
      <c r="P471" s="117"/>
      <c r="Q471" s="98"/>
    </row>
    <row r="472" spans="1:17" s="39" customFormat="1" ht="41.25" customHeight="1" hidden="1">
      <c r="A472" s="118"/>
      <c r="B472" s="90"/>
      <c r="C472" s="91"/>
      <c r="D472" s="98">
        <f t="shared" si="120"/>
        <v>0</v>
      </c>
      <c r="E472" s="98"/>
      <c r="F472" s="115"/>
      <c r="G472" s="115"/>
      <c r="H472" s="119"/>
      <c r="I472" s="119"/>
      <c r="J472" s="119"/>
      <c r="K472" s="115"/>
      <c r="L472" s="115"/>
      <c r="M472" s="115"/>
      <c r="N472" s="115"/>
      <c r="O472" s="115"/>
      <c r="P472" s="117"/>
      <c r="Q472" s="98"/>
    </row>
    <row r="473" spans="1:17" s="39" customFormat="1" ht="39" customHeight="1" hidden="1">
      <c r="A473" s="118"/>
      <c r="B473" s="90"/>
      <c r="C473" s="91"/>
      <c r="D473" s="98">
        <f t="shared" si="120"/>
        <v>0</v>
      </c>
      <c r="E473" s="98"/>
      <c r="F473" s="115"/>
      <c r="G473" s="115"/>
      <c r="H473" s="119"/>
      <c r="I473" s="119"/>
      <c r="J473" s="119"/>
      <c r="K473" s="115"/>
      <c r="L473" s="115"/>
      <c r="M473" s="115"/>
      <c r="N473" s="115"/>
      <c r="O473" s="115"/>
      <c r="P473" s="117"/>
      <c r="Q473" s="98"/>
    </row>
    <row r="474" spans="1:17" s="39" customFormat="1" ht="39" customHeight="1" hidden="1">
      <c r="A474" s="118"/>
      <c r="B474" s="90"/>
      <c r="C474" s="91"/>
      <c r="D474" s="98">
        <f t="shared" si="120"/>
        <v>0</v>
      </c>
      <c r="E474" s="98"/>
      <c r="F474" s="115"/>
      <c r="G474" s="115"/>
      <c r="H474" s="119"/>
      <c r="I474" s="119"/>
      <c r="J474" s="119"/>
      <c r="K474" s="115"/>
      <c r="L474" s="115"/>
      <c r="M474" s="115"/>
      <c r="N474" s="115"/>
      <c r="O474" s="115"/>
      <c r="P474" s="117"/>
      <c r="Q474" s="98"/>
    </row>
    <row r="475" spans="1:17" s="39" customFormat="1" ht="36.75" customHeight="1" hidden="1">
      <c r="A475" s="118"/>
      <c r="B475" s="90"/>
      <c r="C475" s="91"/>
      <c r="D475" s="98">
        <f t="shared" si="120"/>
        <v>0</v>
      </c>
      <c r="E475" s="98"/>
      <c r="F475" s="115"/>
      <c r="G475" s="115"/>
      <c r="H475" s="119"/>
      <c r="I475" s="119"/>
      <c r="J475" s="119"/>
      <c r="K475" s="115"/>
      <c r="L475" s="115"/>
      <c r="M475" s="115"/>
      <c r="N475" s="115"/>
      <c r="O475" s="115"/>
      <c r="P475" s="117"/>
      <c r="Q475" s="98"/>
    </row>
    <row r="476" spans="1:17" s="39" customFormat="1" ht="40.5" customHeight="1" hidden="1">
      <c r="A476" s="118"/>
      <c r="B476" s="90"/>
      <c r="C476" s="91"/>
      <c r="D476" s="98">
        <f t="shared" si="120"/>
        <v>0</v>
      </c>
      <c r="E476" s="98"/>
      <c r="F476" s="115"/>
      <c r="G476" s="115"/>
      <c r="H476" s="119"/>
      <c r="I476" s="119"/>
      <c r="J476" s="119"/>
      <c r="K476" s="115"/>
      <c r="L476" s="115"/>
      <c r="M476" s="115"/>
      <c r="N476" s="115"/>
      <c r="O476" s="115"/>
      <c r="P476" s="117"/>
      <c r="Q476" s="98"/>
    </row>
    <row r="477" spans="1:17" s="39" customFormat="1" ht="33" customHeight="1" hidden="1">
      <c r="A477" s="118"/>
      <c r="B477" s="90"/>
      <c r="C477" s="91"/>
      <c r="D477" s="98">
        <f t="shared" si="120"/>
        <v>0</v>
      </c>
      <c r="E477" s="98"/>
      <c r="F477" s="115"/>
      <c r="G477" s="115"/>
      <c r="H477" s="119"/>
      <c r="I477" s="119"/>
      <c r="J477" s="119"/>
      <c r="K477" s="115"/>
      <c r="L477" s="115"/>
      <c r="M477" s="115"/>
      <c r="N477" s="115"/>
      <c r="O477" s="115"/>
      <c r="P477" s="117"/>
      <c r="Q477" s="98"/>
    </row>
    <row r="478" spans="1:17" s="39" customFormat="1" ht="33.75" customHeight="1" hidden="1">
      <c r="A478" s="118"/>
      <c r="B478" s="90"/>
      <c r="C478" s="91"/>
      <c r="D478" s="98">
        <f t="shared" si="120"/>
        <v>0</v>
      </c>
      <c r="E478" s="98"/>
      <c r="F478" s="115"/>
      <c r="G478" s="115"/>
      <c r="H478" s="119"/>
      <c r="I478" s="119"/>
      <c r="J478" s="119"/>
      <c r="K478" s="115"/>
      <c r="L478" s="115"/>
      <c r="M478" s="115"/>
      <c r="N478" s="115"/>
      <c r="O478" s="115"/>
      <c r="P478" s="117"/>
      <c r="Q478" s="98"/>
    </row>
    <row r="479" spans="1:17" s="39" customFormat="1" ht="48" customHeight="1" hidden="1">
      <c r="A479" s="118"/>
      <c r="B479" s="90"/>
      <c r="C479" s="91"/>
      <c r="D479" s="98">
        <f t="shared" si="120"/>
        <v>0</v>
      </c>
      <c r="E479" s="98"/>
      <c r="F479" s="115"/>
      <c r="G479" s="115"/>
      <c r="H479" s="119"/>
      <c r="I479" s="119"/>
      <c r="J479" s="119"/>
      <c r="K479" s="115"/>
      <c r="L479" s="115"/>
      <c r="M479" s="115"/>
      <c r="N479" s="115"/>
      <c r="O479" s="115"/>
      <c r="P479" s="117"/>
      <c r="Q479" s="98"/>
    </row>
    <row r="480" spans="1:17" s="39" customFormat="1" ht="33.75" customHeight="1" hidden="1">
      <c r="A480" s="118"/>
      <c r="B480" s="90"/>
      <c r="C480" s="91"/>
      <c r="D480" s="98">
        <f t="shared" si="120"/>
        <v>0</v>
      </c>
      <c r="E480" s="98"/>
      <c r="F480" s="115"/>
      <c r="G480" s="115"/>
      <c r="H480" s="119"/>
      <c r="I480" s="119"/>
      <c r="J480" s="119"/>
      <c r="K480" s="115"/>
      <c r="L480" s="115"/>
      <c r="M480" s="115"/>
      <c r="N480" s="115"/>
      <c r="O480" s="115"/>
      <c r="P480" s="117"/>
      <c r="Q480" s="98"/>
    </row>
    <row r="481" spans="1:17" s="39" customFormat="1" ht="33" customHeight="1" hidden="1">
      <c r="A481" s="118"/>
      <c r="B481" s="90"/>
      <c r="C481" s="91"/>
      <c r="D481" s="98">
        <f t="shared" si="120"/>
        <v>0</v>
      </c>
      <c r="E481" s="98"/>
      <c r="F481" s="115"/>
      <c r="G481" s="115"/>
      <c r="H481" s="119"/>
      <c r="I481" s="119"/>
      <c r="J481" s="119"/>
      <c r="K481" s="115"/>
      <c r="L481" s="115"/>
      <c r="M481" s="115"/>
      <c r="N481" s="115"/>
      <c r="O481" s="115"/>
      <c r="P481" s="117"/>
      <c r="Q481" s="98"/>
    </row>
    <row r="482" spans="1:17" s="39" customFormat="1" ht="27" customHeight="1" hidden="1">
      <c r="A482" s="118"/>
      <c r="B482" s="90"/>
      <c r="C482" s="91"/>
      <c r="D482" s="98">
        <f t="shared" si="120"/>
        <v>0</v>
      </c>
      <c r="E482" s="98"/>
      <c r="F482" s="115"/>
      <c r="G482" s="115"/>
      <c r="H482" s="119"/>
      <c r="I482" s="119"/>
      <c r="J482" s="119"/>
      <c r="K482" s="115"/>
      <c r="L482" s="115"/>
      <c r="M482" s="115"/>
      <c r="N482" s="115"/>
      <c r="O482" s="115"/>
      <c r="P482" s="117"/>
      <c r="Q482" s="98"/>
    </row>
    <row r="483" spans="1:17" s="39" customFormat="1" ht="35.25" customHeight="1" hidden="1">
      <c r="A483" s="118"/>
      <c r="B483" s="90"/>
      <c r="C483" s="91"/>
      <c r="D483" s="98">
        <f t="shared" si="120"/>
        <v>0</v>
      </c>
      <c r="E483" s="98"/>
      <c r="F483" s="115"/>
      <c r="G483" s="115"/>
      <c r="H483" s="119"/>
      <c r="I483" s="119"/>
      <c r="J483" s="119"/>
      <c r="K483" s="115"/>
      <c r="L483" s="115"/>
      <c r="M483" s="115"/>
      <c r="N483" s="115"/>
      <c r="O483" s="115"/>
      <c r="P483" s="117"/>
      <c r="Q483" s="98"/>
    </row>
    <row r="484" spans="1:17" s="39" customFormat="1" ht="35.25" customHeight="1" hidden="1">
      <c r="A484" s="118"/>
      <c r="B484" s="90"/>
      <c r="C484" s="91"/>
      <c r="D484" s="98">
        <f t="shared" si="120"/>
        <v>0</v>
      </c>
      <c r="E484" s="98"/>
      <c r="F484" s="115"/>
      <c r="G484" s="115"/>
      <c r="H484" s="119"/>
      <c r="I484" s="119"/>
      <c r="J484" s="119"/>
      <c r="K484" s="115"/>
      <c r="L484" s="115"/>
      <c r="M484" s="115"/>
      <c r="N484" s="115"/>
      <c r="O484" s="115"/>
      <c r="P484" s="117"/>
      <c r="Q484" s="98"/>
    </row>
    <row r="485" spans="1:17" s="39" customFormat="1" ht="30.75" customHeight="1" hidden="1">
      <c r="A485" s="118"/>
      <c r="B485" s="90"/>
      <c r="C485" s="91"/>
      <c r="D485" s="98">
        <f t="shared" si="120"/>
        <v>0</v>
      </c>
      <c r="E485" s="98"/>
      <c r="F485" s="115"/>
      <c r="G485" s="115"/>
      <c r="H485" s="119"/>
      <c r="I485" s="119"/>
      <c r="J485" s="119"/>
      <c r="K485" s="115"/>
      <c r="L485" s="115"/>
      <c r="M485" s="115"/>
      <c r="N485" s="115"/>
      <c r="O485" s="115"/>
      <c r="P485" s="117"/>
      <c r="Q485" s="98"/>
    </row>
    <row r="486" spans="1:17" s="39" customFormat="1" ht="32.25" customHeight="1" hidden="1">
      <c r="A486" s="120"/>
      <c r="B486" s="90"/>
      <c r="C486" s="91"/>
      <c r="D486" s="98">
        <f t="shared" si="120"/>
        <v>0</v>
      </c>
      <c r="E486" s="98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2"/>
      <c r="Q486" s="98"/>
    </row>
    <row r="487" spans="1:17" s="39" customFormat="1" ht="36" customHeight="1" hidden="1">
      <c r="A487" s="123"/>
      <c r="B487" s="90"/>
      <c r="C487" s="91"/>
      <c r="D487" s="98">
        <f t="shared" si="120"/>
        <v>0</v>
      </c>
      <c r="E487" s="98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2"/>
      <c r="Q487" s="98"/>
    </row>
    <row r="488" spans="1:17" s="39" customFormat="1" ht="31.5" hidden="1">
      <c r="A488" s="95" t="s">
        <v>135</v>
      </c>
      <c r="B488" s="90"/>
      <c r="C488" s="105">
        <v>3132</v>
      </c>
      <c r="D488" s="98">
        <f t="shared" si="120"/>
        <v>0</v>
      </c>
      <c r="E488" s="98"/>
      <c r="F488" s="121">
        <f>F489</f>
        <v>0</v>
      </c>
      <c r="G488" s="121">
        <f aca="true" t="shared" si="126" ref="G488:Q488">G489</f>
        <v>0</v>
      </c>
      <c r="H488" s="121">
        <f t="shared" si="126"/>
        <v>0</v>
      </c>
      <c r="I488" s="121">
        <f t="shared" si="126"/>
        <v>0</v>
      </c>
      <c r="J488" s="121">
        <f t="shared" si="126"/>
        <v>0</v>
      </c>
      <c r="K488" s="121">
        <f t="shared" si="126"/>
        <v>0</v>
      </c>
      <c r="L488" s="121">
        <f t="shared" si="126"/>
        <v>0</v>
      </c>
      <c r="M488" s="121">
        <f t="shared" si="126"/>
        <v>0</v>
      </c>
      <c r="N488" s="121">
        <f t="shared" si="126"/>
        <v>0</v>
      </c>
      <c r="O488" s="121">
        <f t="shared" si="126"/>
        <v>0</v>
      </c>
      <c r="P488" s="121">
        <f t="shared" si="126"/>
        <v>0</v>
      </c>
      <c r="Q488" s="121">
        <f t="shared" si="126"/>
        <v>0</v>
      </c>
    </row>
    <row r="489" spans="1:17" s="39" customFormat="1" ht="131.25" customHeight="1" hidden="1">
      <c r="A489" s="124" t="s">
        <v>322</v>
      </c>
      <c r="B489" s="90"/>
      <c r="C489" s="91"/>
      <c r="D489" s="98">
        <f t="shared" si="120"/>
        <v>0</v>
      </c>
      <c r="E489" s="98"/>
      <c r="F489" s="125"/>
      <c r="G489" s="125"/>
      <c r="H489" s="125"/>
      <c r="I489" s="125"/>
      <c r="J489" s="125"/>
      <c r="K489" s="125"/>
      <c r="L489" s="125"/>
      <c r="M489" s="125"/>
      <c r="N489" s="125"/>
      <c r="O489" s="125"/>
      <c r="P489" s="126"/>
      <c r="Q489" s="98"/>
    </row>
    <row r="490" spans="1:18" s="40" customFormat="1" ht="51" customHeight="1" hidden="1">
      <c r="A490" s="4" t="s">
        <v>102</v>
      </c>
      <c r="B490" s="93">
        <v>240604</v>
      </c>
      <c r="C490" s="93"/>
      <c r="D490" s="98">
        <f t="shared" si="120"/>
        <v>0</v>
      </c>
      <c r="E490" s="127">
        <f aca="true" t="shared" si="127" ref="E490:O491">+E491</f>
        <v>0</v>
      </c>
      <c r="F490" s="127">
        <f t="shared" si="127"/>
        <v>0</v>
      </c>
      <c r="G490" s="127">
        <f t="shared" si="127"/>
        <v>0</v>
      </c>
      <c r="H490" s="127">
        <f t="shared" si="127"/>
        <v>0</v>
      </c>
      <c r="I490" s="127">
        <f t="shared" si="127"/>
        <v>0</v>
      </c>
      <c r="J490" s="127">
        <f t="shared" si="127"/>
        <v>0</v>
      </c>
      <c r="K490" s="127">
        <f t="shared" si="127"/>
        <v>0</v>
      </c>
      <c r="L490" s="127">
        <f t="shared" si="127"/>
        <v>0</v>
      </c>
      <c r="M490" s="127">
        <f t="shared" si="127"/>
        <v>0</v>
      </c>
      <c r="N490" s="127">
        <f t="shared" si="127"/>
        <v>0</v>
      </c>
      <c r="O490" s="127">
        <f t="shared" si="127"/>
        <v>0</v>
      </c>
      <c r="P490" s="127">
        <f>+P491</f>
        <v>0</v>
      </c>
      <c r="Q490" s="127">
        <f>+Q491</f>
        <v>0</v>
      </c>
      <c r="R490" s="128"/>
    </row>
    <row r="491" spans="1:17" s="3" customFormat="1" ht="19.5" customHeight="1" hidden="1">
      <c r="A491" s="129" t="s">
        <v>201</v>
      </c>
      <c r="B491" s="105"/>
      <c r="C491" s="105">
        <v>2240</v>
      </c>
      <c r="D491" s="98">
        <f t="shared" si="120"/>
        <v>0</v>
      </c>
      <c r="E491" s="98">
        <f t="shared" si="127"/>
        <v>0</v>
      </c>
      <c r="F491" s="98"/>
      <c r="G491" s="98"/>
      <c r="H491" s="98"/>
      <c r="I491" s="98"/>
      <c r="J491" s="98"/>
      <c r="K491" s="98"/>
      <c r="L491" s="98"/>
      <c r="M491" s="98"/>
      <c r="N491" s="98"/>
      <c r="O491" s="98"/>
      <c r="P491" s="98"/>
      <c r="Q491" s="98"/>
    </row>
    <row r="492" spans="1:17" s="3" customFormat="1" ht="59.25" customHeight="1" hidden="1">
      <c r="A492" s="96" t="s">
        <v>14</v>
      </c>
      <c r="B492" s="105"/>
      <c r="C492" s="105"/>
      <c r="D492" s="98">
        <f t="shared" si="120"/>
        <v>0</v>
      </c>
      <c r="E492" s="98"/>
      <c r="F492" s="98"/>
      <c r="G492" s="98"/>
      <c r="H492" s="98"/>
      <c r="I492" s="98"/>
      <c r="J492" s="98"/>
      <c r="K492" s="98"/>
      <c r="L492" s="98"/>
      <c r="M492" s="98"/>
      <c r="N492" s="98"/>
      <c r="O492" s="98"/>
      <c r="P492" s="98"/>
      <c r="Q492" s="98"/>
    </row>
    <row r="493" spans="1:17" s="42" customFormat="1" ht="99.75" customHeight="1" hidden="1">
      <c r="A493" s="4" t="s">
        <v>12</v>
      </c>
      <c r="B493" s="97">
        <v>170703</v>
      </c>
      <c r="C493" s="97"/>
      <c r="D493" s="98">
        <f t="shared" si="120"/>
        <v>0</v>
      </c>
      <c r="E493" s="94">
        <f aca="true" t="shared" si="128" ref="E493:Q493">E494+E497</f>
        <v>0</v>
      </c>
      <c r="F493" s="94">
        <f t="shared" si="128"/>
        <v>0</v>
      </c>
      <c r="G493" s="94">
        <f t="shared" si="128"/>
        <v>0</v>
      </c>
      <c r="H493" s="94">
        <f t="shared" si="128"/>
        <v>0</v>
      </c>
      <c r="I493" s="94">
        <f t="shared" si="128"/>
        <v>0</v>
      </c>
      <c r="J493" s="94">
        <f t="shared" si="128"/>
        <v>0</v>
      </c>
      <c r="K493" s="94">
        <f t="shared" si="128"/>
        <v>0</v>
      </c>
      <c r="L493" s="94">
        <f t="shared" si="128"/>
        <v>0</v>
      </c>
      <c r="M493" s="94">
        <f t="shared" si="128"/>
        <v>0</v>
      </c>
      <c r="N493" s="94">
        <f t="shared" si="128"/>
        <v>0</v>
      </c>
      <c r="O493" s="94">
        <f t="shared" si="128"/>
        <v>0</v>
      </c>
      <c r="P493" s="94">
        <f t="shared" si="128"/>
        <v>0</v>
      </c>
      <c r="Q493" s="94">
        <f t="shared" si="128"/>
        <v>0</v>
      </c>
    </row>
    <row r="494" spans="1:17" s="3" customFormat="1" ht="30.75" customHeight="1" hidden="1">
      <c r="A494" s="95" t="s">
        <v>13</v>
      </c>
      <c r="B494" s="105"/>
      <c r="C494" s="105">
        <v>3142</v>
      </c>
      <c r="D494" s="98">
        <f>+F494+G494+H494+I494+J494+K494+L494+M494+N494+O494+P494+Q494</f>
        <v>0</v>
      </c>
      <c r="E494" s="94">
        <f>+E495</f>
        <v>0</v>
      </c>
      <c r="F494" s="94">
        <f>+F495+F496</f>
        <v>0</v>
      </c>
      <c r="G494" s="94">
        <f aca="true" t="shared" si="129" ref="G494:Q494">+G495+G496</f>
        <v>0</v>
      </c>
      <c r="H494" s="94">
        <f t="shared" si="129"/>
        <v>0</v>
      </c>
      <c r="I494" s="94">
        <f t="shared" si="129"/>
        <v>0</v>
      </c>
      <c r="J494" s="94">
        <f t="shared" si="129"/>
        <v>0</v>
      </c>
      <c r="K494" s="94">
        <f t="shared" si="129"/>
        <v>0</v>
      </c>
      <c r="L494" s="94">
        <f t="shared" si="129"/>
        <v>0</v>
      </c>
      <c r="M494" s="94">
        <f t="shared" si="129"/>
        <v>0</v>
      </c>
      <c r="N494" s="94">
        <f t="shared" si="129"/>
        <v>0</v>
      </c>
      <c r="O494" s="94">
        <f t="shared" si="129"/>
        <v>0</v>
      </c>
      <c r="P494" s="94">
        <f t="shared" si="129"/>
        <v>0</v>
      </c>
      <c r="Q494" s="94">
        <f t="shared" si="129"/>
        <v>0</v>
      </c>
    </row>
    <row r="495" spans="1:17" s="3" customFormat="1" ht="63" hidden="1">
      <c r="A495" s="130" t="s">
        <v>428</v>
      </c>
      <c r="B495" s="105"/>
      <c r="C495" s="105"/>
      <c r="D495" s="98">
        <f t="shared" si="120"/>
        <v>0</v>
      </c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8"/>
      <c r="P495" s="98"/>
      <c r="Q495" s="98"/>
    </row>
    <row r="496" spans="1:17" s="3" customFormat="1" ht="63" hidden="1">
      <c r="A496" s="265" t="s">
        <v>632</v>
      </c>
      <c r="B496" s="105"/>
      <c r="C496" s="105"/>
      <c r="D496" s="98">
        <f t="shared" si="120"/>
        <v>0</v>
      </c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8"/>
      <c r="P496" s="98"/>
      <c r="Q496" s="98"/>
    </row>
    <row r="497" spans="1:17" s="3" customFormat="1" ht="47.25" hidden="1">
      <c r="A497" s="95" t="s">
        <v>161</v>
      </c>
      <c r="B497" s="105"/>
      <c r="C497" s="105">
        <v>3210</v>
      </c>
      <c r="D497" s="98">
        <f t="shared" si="120"/>
        <v>0</v>
      </c>
      <c r="E497" s="94"/>
      <c r="F497" s="94">
        <f>F498+F499</f>
        <v>0</v>
      </c>
      <c r="G497" s="94">
        <f aca="true" t="shared" si="130" ref="G497:Q497">G498+G499</f>
        <v>0</v>
      </c>
      <c r="H497" s="94">
        <f t="shared" si="130"/>
        <v>0</v>
      </c>
      <c r="I497" s="94">
        <f t="shared" si="130"/>
        <v>0</v>
      </c>
      <c r="J497" s="94">
        <f t="shared" si="130"/>
        <v>0</v>
      </c>
      <c r="K497" s="94">
        <f t="shared" si="130"/>
        <v>0</v>
      </c>
      <c r="L497" s="94">
        <f t="shared" si="130"/>
        <v>0</v>
      </c>
      <c r="M497" s="94">
        <f>M498+M499</f>
        <v>0</v>
      </c>
      <c r="N497" s="94">
        <f t="shared" si="130"/>
        <v>0</v>
      </c>
      <c r="O497" s="94">
        <f t="shared" si="130"/>
        <v>0</v>
      </c>
      <c r="P497" s="94">
        <f t="shared" si="130"/>
        <v>0</v>
      </c>
      <c r="Q497" s="94">
        <f t="shared" si="130"/>
        <v>0</v>
      </c>
    </row>
    <row r="498" spans="1:17" s="3" customFormat="1" ht="47.25" hidden="1">
      <c r="A498" s="106" t="s">
        <v>327</v>
      </c>
      <c r="B498" s="105"/>
      <c r="C498" s="105"/>
      <c r="D498" s="98">
        <f t="shared" si="120"/>
        <v>0</v>
      </c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8"/>
      <c r="P498" s="98"/>
      <c r="Q498" s="98"/>
    </row>
    <row r="499" spans="1:17" s="3" customFormat="1" ht="55.5" customHeight="1" hidden="1">
      <c r="A499" s="106" t="s">
        <v>325</v>
      </c>
      <c r="B499" s="105"/>
      <c r="C499" s="105"/>
      <c r="D499" s="98">
        <f t="shared" si="120"/>
        <v>0</v>
      </c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8"/>
      <c r="P499" s="98"/>
      <c r="Q499" s="98"/>
    </row>
    <row r="500" spans="1:17" s="42" customFormat="1" ht="16.5" customHeight="1" hidden="1">
      <c r="A500" s="4" t="s">
        <v>115</v>
      </c>
      <c r="B500" s="97">
        <v>150101</v>
      </c>
      <c r="C500" s="97"/>
      <c r="D500" s="98">
        <f t="shared" si="120"/>
        <v>0</v>
      </c>
      <c r="E500" s="94"/>
      <c r="F500" s="94">
        <f aca="true" t="shared" si="131" ref="F500:Q500">F501+F503+F504</f>
        <v>0</v>
      </c>
      <c r="G500" s="94">
        <f t="shared" si="131"/>
        <v>0</v>
      </c>
      <c r="H500" s="94">
        <f t="shared" si="131"/>
        <v>0</v>
      </c>
      <c r="I500" s="94">
        <f t="shared" si="131"/>
        <v>0</v>
      </c>
      <c r="J500" s="94">
        <f t="shared" si="131"/>
        <v>0</v>
      </c>
      <c r="K500" s="94">
        <f t="shared" si="131"/>
        <v>0</v>
      </c>
      <c r="L500" s="94">
        <f t="shared" si="131"/>
        <v>0</v>
      </c>
      <c r="M500" s="94">
        <f t="shared" si="131"/>
        <v>0</v>
      </c>
      <c r="N500" s="94">
        <f t="shared" si="131"/>
        <v>0</v>
      </c>
      <c r="O500" s="94">
        <f t="shared" si="131"/>
        <v>0</v>
      </c>
      <c r="P500" s="94">
        <f t="shared" si="131"/>
        <v>0</v>
      </c>
      <c r="Q500" s="94">
        <f t="shared" si="131"/>
        <v>0</v>
      </c>
    </row>
    <row r="501" spans="1:17" s="3" customFormat="1" ht="35.25" customHeight="1" hidden="1">
      <c r="A501" s="129" t="s">
        <v>135</v>
      </c>
      <c r="B501" s="105"/>
      <c r="C501" s="105">
        <v>2133</v>
      </c>
      <c r="D501" s="98">
        <f aca="true" t="shared" si="132" ref="D501:D565">+F501+G501+H501+I501+J501+K501+L501+M501+N501+O501+P501+Q501</f>
        <v>0</v>
      </c>
      <c r="E501" s="98"/>
      <c r="F501" s="131">
        <f aca="true" t="shared" si="133" ref="F501:Q501">F502</f>
        <v>0</v>
      </c>
      <c r="G501" s="131">
        <f t="shared" si="133"/>
        <v>0</v>
      </c>
      <c r="H501" s="131">
        <f t="shared" si="133"/>
        <v>0</v>
      </c>
      <c r="I501" s="131">
        <f t="shared" si="133"/>
        <v>0</v>
      </c>
      <c r="J501" s="131">
        <f t="shared" si="133"/>
        <v>0</v>
      </c>
      <c r="K501" s="131">
        <f t="shared" si="133"/>
        <v>0</v>
      </c>
      <c r="L501" s="131">
        <f t="shared" si="133"/>
        <v>0</v>
      </c>
      <c r="M501" s="131">
        <f t="shared" si="133"/>
        <v>0</v>
      </c>
      <c r="N501" s="131">
        <f t="shared" si="133"/>
        <v>0</v>
      </c>
      <c r="O501" s="131">
        <f t="shared" si="133"/>
        <v>0</v>
      </c>
      <c r="P501" s="131">
        <f t="shared" si="133"/>
        <v>0</v>
      </c>
      <c r="Q501" s="131">
        <f t="shared" si="133"/>
        <v>0</v>
      </c>
    </row>
    <row r="502" spans="1:21" s="1" customFormat="1" ht="72.75" customHeight="1" hidden="1">
      <c r="A502" s="96"/>
      <c r="B502" s="97"/>
      <c r="C502" s="97"/>
      <c r="D502" s="98">
        <f t="shared" si="132"/>
        <v>0</v>
      </c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42"/>
      <c r="S502" s="42"/>
      <c r="T502" s="42"/>
      <c r="U502" s="42"/>
    </row>
    <row r="503" spans="1:17" s="3" customFormat="1" ht="33" customHeight="1" hidden="1">
      <c r="A503" s="104" t="s">
        <v>112</v>
      </c>
      <c r="B503" s="105"/>
      <c r="C503" s="105">
        <v>2123</v>
      </c>
      <c r="D503" s="98">
        <f t="shared" si="132"/>
        <v>0</v>
      </c>
      <c r="E503" s="98"/>
      <c r="F503" s="98"/>
      <c r="G503" s="98"/>
      <c r="H503" s="98"/>
      <c r="I503" s="98"/>
      <c r="J503" s="98"/>
      <c r="K503" s="98"/>
      <c r="L503" s="98"/>
      <c r="M503" s="98"/>
      <c r="N503" s="98"/>
      <c r="O503" s="98"/>
      <c r="P503" s="98"/>
      <c r="Q503" s="98"/>
    </row>
    <row r="504" spans="1:17" s="3" customFormat="1" ht="51" customHeight="1" hidden="1">
      <c r="A504" s="104" t="s">
        <v>161</v>
      </c>
      <c r="B504" s="105"/>
      <c r="C504" s="105">
        <v>3210</v>
      </c>
      <c r="D504" s="98">
        <f t="shared" si="132"/>
        <v>0</v>
      </c>
      <c r="E504" s="98"/>
      <c r="F504" s="131">
        <f>+F505+F506</f>
        <v>0</v>
      </c>
      <c r="G504" s="131">
        <f aca="true" t="shared" si="134" ref="G504:Q504">G505+G506+G507+G508+G509+G510+G511+G512+G513</f>
        <v>0</v>
      </c>
      <c r="H504" s="131">
        <f t="shared" si="134"/>
        <v>0</v>
      </c>
      <c r="I504" s="131">
        <f t="shared" si="134"/>
        <v>0</v>
      </c>
      <c r="J504" s="131">
        <f t="shared" si="134"/>
        <v>0</v>
      </c>
      <c r="K504" s="131">
        <f t="shared" si="134"/>
        <v>0</v>
      </c>
      <c r="L504" s="131">
        <f t="shared" si="134"/>
        <v>0</v>
      </c>
      <c r="M504" s="131">
        <f t="shared" si="134"/>
        <v>0</v>
      </c>
      <c r="N504" s="131">
        <f t="shared" si="134"/>
        <v>0</v>
      </c>
      <c r="O504" s="131">
        <f t="shared" si="134"/>
        <v>0</v>
      </c>
      <c r="P504" s="131">
        <f t="shared" si="134"/>
        <v>0</v>
      </c>
      <c r="Q504" s="131">
        <f t="shared" si="134"/>
        <v>0</v>
      </c>
    </row>
    <row r="505" spans="1:17" s="41" customFormat="1" ht="78" customHeight="1" hidden="1">
      <c r="A505" s="107" t="s">
        <v>585</v>
      </c>
      <c r="B505" s="132"/>
      <c r="C505" s="132"/>
      <c r="D505" s="133">
        <f t="shared" si="132"/>
        <v>0</v>
      </c>
      <c r="E505" s="133"/>
      <c r="F505" s="133"/>
      <c r="G505" s="134"/>
      <c r="H505" s="133"/>
      <c r="I505" s="133"/>
      <c r="J505" s="135"/>
      <c r="K505" s="135"/>
      <c r="L505" s="135"/>
      <c r="M505" s="135"/>
      <c r="N505" s="135"/>
      <c r="O505" s="135"/>
      <c r="P505" s="135"/>
      <c r="Q505" s="135"/>
    </row>
    <row r="506" spans="1:17" s="3" customFormat="1" ht="81.75" customHeight="1" hidden="1">
      <c r="A506" s="136" t="s">
        <v>287</v>
      </c>
      <c r="B506" s="105"/>
      <c r="C506" s="105"/>
      <c r="D506" s="98">
        <f t="shared" si="132"/>
        <v>0</v>
      </c>
      <c r="E506" s="94"/>
      <c r="F506" s="94"/>
      <c r="G506" s="137"/>
      <c r="H506" s="94"/>
      <c r="I506" s="94"/>
      <c r="J506" s="98"/>
      <c r="K506" s="98"/>
      <c r="L506" s="98"/>
      <c r="M506" s="98"/>
      <c r="N506" s="98"/>
      <c r="O506" s="98"/>
      <c r="P506" s="98"/>
      <c r="Q506" s="98"/>
    </row>
    <row r="507" spans="1:17" s="3" customFormat="1" ht="74.25" customHeight="1" hidden="1">
      <c r="A507" s="4" t="s">
        <v>400</v>
      </c>
      <c r="B507" s="105"/>
      <c r="C507" s="105"/>
      <c r="D507" s="98">
        <f t="shared" si="132"/>
        <v>0</v>
      </c>
      <c r="E507" s="94"/>
      <c r="F507" s="94"/>
      <c r="G507" s="94"/>
      <c r="H507" s="94"/>
      <c r="I507" s="94"/>
      <c r="J507" s="98"/>
      <c r="K507" s="98"/>
      <c r="L507" s="98"/>
      <c r="M507" s="98"/>
      <c r="N507" s="98"/>
      <c r="O507" s="98"/>
      <c r="P507" s="98"/>
      <c r="Q507" s="98"/>
    </row>
    <row r="508" spans="1:17" s="3" customFormat="1" ht="71.25" customHeight="1" hidden="1">
      <c r="A508" s="4"/>
      <c r="B508" s="105"/>
      <c r="C508" s="105"/>
      <c r="D508" s="98">
        <f t="shared" si="132"/>
        <v>0</v>
      </c>
      <c r="E508" s="94"/>
      <c r="F508" s="94"/>
      <c r="G508" s="94"/>
      <c r="H508" s="94"/>
      <c r="I508" s="94"/>
      <c r="J508" s="98"/>
      <c r="K508" s="98"/>
      <c r="L508" s="98"/>
      <c r="M508" s="98"/>
      <c r="N508" s="98"/>
      <c r="O508" s="98"/>
      <c r="P508" s="98"/>
      <c r="Q508" s="98"/>
    </row>
    <row r="509" spans="1:17" s="3" customFormat="1" ht="42" customHeight="1" hidden="1">
      <c r="A509" s="4"/>
      <c r="B509" s="105"/>
      <c r="C509" s="105"/>
      <c r="D509" s="98">
        <f t="shared" si="132"/>
        <v>0</v>
      </c>
      <c r="E509" s="94"/>
      <c r="F509" s="94"/>
      <c r="G509" s="94"/>
      <c r="H509" s="94"/>
      <c r="I509" s="94"/>
      <c r="J509" s="98"/>
      <c r="K509" s="98"/>
      <c r="L509" s="98"/>
      <c r="M509" s="98"/>
      <c r="N509" s="98"/>
      <c r="O509" s="98"/>
      <c r="P509" s="98"/>
      <c r="Q509" s="98"/>
    </row>
    <row r="510" spans="1:17" s="3" customFormat="1" ht="42.75" customHeight="1" hidden="1">
      <c r="A510" s="4"/>
      <c r="B510" s="105"/>
      <c r="C510" s="105"/>
      <c r="D510" s="98">
        <f t="shared" si="132"/>
        <v>0</v>
      </c>
      <c r="E510" s="94"/>
      <c r="F510" s="94"/>
      <c r="G510" s="94"/>
      <c r="H510" s="94"/>
      <c r="I510" s="94"/>
      <c r="J510" s="98"/>
      <c r="K510" s="98"/>
      <c r="L510" s="98"/>
      <c r="M510" s="98"/>
      <c r="N510" s="98"/>
      <c r="O510" s="98"/>
      <c r="P510" s="98"/>
      <c r="Q510" s="98"/>
    </row>
    <row r="511" spans="1:17" s="3" customFormat="1" ht="43.5" customHeight="1" hidden="1">
      <c r="A511" s="4"/>
      <c r="B511" s="105"/>
      <c r="C511" s="105"/>
      <c r="D511" s="98">
        <f t="shared" si="132"/>
        <v>0</v>
      </c>
      <c r="E511" s="94"/>
      <c r="F511" s="94"/>
      <c r="G511" s="94"/>
      <c r="H511" s="94"/>
      <c r="I511" s="94"/>
      <c r="J511" s="98"/>
      <c r="K511" s="98"/>
      <c r="L511" s="98"/>
      <c r="M511" s="98"/>
      <c r="N511" s="98"/>
      <c r="O511" s="98"/>
      <c r="P511" s="98"/>
      <c r="Q511" s="98"/>
    </row>
    <row r="512" spans="1:21" s="1" customFormat="1" ht="27.75" customHeight="1" hidden="1">
      <c r="A512" s="4"/>
      <c r="B512" s="97"/>
      <c r="C512" s="97"/>
      <c r="D512" s="98">
        <f t="shared" si="132"/>
        <v>0</v>
      </c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42"/>
      <c r="S512" s="42"/>
      <c r="T512" s="42"/>
      <c r="U512" s="42"/>
    </row>
    <row r="513" spans="1:21" s="1" customFormat="1" ht="27.75" customHeight="1" hidden="1">
      <c r="A513" s="96"/>
      <c r="B513" s="97"/>
      <c r="C513" s="97"/>
      <c r="D513" s="98">
        <f t="shared" si="132"/>
        <v>0</v>
      </c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42"/>
      <c r="S513" s="42"/>
      <c r="T513" s="42"/>
      <c r="U513" s="42"/>
    </row>
    <row r="514" spans="1:17" s="42" customFormat="1" ht="45.75" customHeight="1" hidden="1">
      <c r="A514" s="4" t="s">
        <v>169</v>
      </c>
      <c r="B514" s="97">
        <v>100102</v>
      </c>
      <c r="C514" s="97"/>
      <c r="D514" s="98">
        <f>+F514+G514+H514+I514+J514+K514+L514+M514+N514+O514+P514+Q514</f>
        <v>0</v>
      </c>
      <c r="E514" s="98">
        <f aca="true" t="shared" si="135" ref="E514:Q514">+E515+E519</f>
        <v>0</v>
      </c>
      <c r="F514" s="98">
        <f>+F515+F519</f>
        <v>0</v>
      </c>
      <c r="G514" s="98">
        <f t="shared" si="135"/>
        <v>0</v>
      </c>
      <c r="H514" s="98">
        <f t="shared" si="135"/>
        <v>0</v>
      </c>
      <c r="I514" s="98">
        <f t="shared" si="135"/>
        <v>0</v>
      </c>
      <c r="J514" s="98">
        <f t="shared" si="135"/>
        <v>0</v>
      </c>
      <c r="K514" s="98">
        <f t="shared" si="135"/>
        <v>0</v>
      </c>
      <c r="L514" s="98">
        <f t="shared" si="135"/>
        <v>0</v>
      </c>
      <c r="M514" s="98">
        <f t="shared" si="135"/>
        <v>0</v>
      </c>
      <c r="N514" s="98">
        <f t="shared" si="135"/>
        <v>0</v>
      </c>
      <c r="O514" s="98">
        <f t="shared" si="135"/>
        <v>0</v>
      </c>
      <c r="P514" s="98">
        <f t="shared" si="135"/>
        <v>0</v>
      </c>
      <c r="Q514" s="98">
        <f t="shared" si="135"/>
        <v>0</v>
      </c>
    </row>
    <row r="515" spans="1:17" s="42" customFormat="1" ht="48.75" customHeight="1" hidden="1">
      <c r="A515" s="95" t="s">
        <v>16</v>
      </c>
      <c r="B515" s="138"/>
      <c r="C515" s="138">
        <v>3131</v>
      </c>
      <c r="D515" s="98">
        <f t="shared" si="132"/>
        <v>0</v>
      </c>
      <c r="E515" s="94">
        <f aca="true" t="shared" si="136" ref="E515:Q515">+E516+E517+E518</f>
        <v>0</v>
      </c>
      <c r="F515" s="94">
        <f t="shared" si="136"/>
        <v>0</v>
      </c>
      <c r="G515" s="94">
        <f t="shared" si="136"/>
        <v>0</v>
      </c>
      <c r="H515" s="94">
        <f t="shared" si="136"/>
        <v>0</v>
      </c>
      <c r="I515" s="94">
        <f t="shared" si="136"/>
        <v>0</v>
      </c>
      <c r="J515" s="94">
        <f t="shared" si="136"/>
        <v>0</v>
      </c>
      <c r="K515" s="94">
        <f t="shared" si="136"/>
        <v>0</v>
      </c>
      <c r="L515" s="94">
        <f t="shared" si="136"/>
        <v>0</v>
      </c>
      <c r="M515" s="94">
        <f t="shared" si="136"/>
        <v>0</v>
      </c>
      <c r="N515" s="94">
        <f t="shared" si="136"/>
        <v>0</v>
      </c>
      <c r="O515" s="94">
        <f t="shared" si="136"/>
        <v>0</v>
      </c>
      <c r="P515" s="94">
        <f t="shared" si="136"/>
        <v>0</v>
      </c>
      <c r="Q515" s="94">
        <f t="shared" si="136"/>
        <v>0</v>
      </c>
    </row>
    <row r="516" spans="1:17" s="42" customFormat="1" ht="102.75" customHeight="1" hidden="1">
      <c r="A516" s="139" t="s">
        <v>25</v>
      </c>
      <c r="B516" s="97"/>
      <c r="C516" s="97"/>
      <c r="D516" s="98">
        <f t="shared" si="132"/>
        <v>0</v>
      </c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</row>
    <row r="517" spans="1:17" s="42" customFormat="1" ht="68.25" customHeight="1" hidden="1">
      <c r="A517" s="136" t="s">
        <v>51</v>
      </c>
      <c r="B517" s="97"/>
      <c r="C517" s="97"/>
      <c r="D517" s="98">
        <f t="shared" si="132"/>
        <v>0</v>
      </c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</row>
    <row r="518" spans="1:17" s="42" customFormat="1" ht="51" customHeight="1" hidden="1">
      <c r="A518" s="136" t="s">
        <v>52</v>
      </c>
      <c r="B518" s="97"/>
      <c r="C518" s="97"/>
      <c r="D518" s="98">
        <f t="shared" si="132"/>
        <v>0</v>
      </c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</row>
    <row r="519" spans="1:17" s="3" customFormat="1" ht="49.5" customHeight="1" hidden="1">
      <c r="A519" s="95" t="s">
        <v>131</v>
      </c>
      <c r="B519" s="105"/>
      <c r="C519" s="105">
        <v>3210</v>
      </c>
      <c r="D519" s="98">
        <f>+F519+G519+H519+I519+J519+K519+L519+M519+N519+O519+P519+Q519</f>
        <v>0</v>
      </c>
      <c r="E519" s="140">
        <f>SUM(E520:E632)</f>
        <v>0</v>
      </c>
      <c r="F519" s="140">
        <f>SUM(F520:F633)</f>
        <v>0</v>
      </c>
      <c r="G519" s="140">
        <f aca="true" t="shared" si="137" ref="G519:Q519">SUM(G520:G633)</f>
        <v>0</v>
      </c>
      <c r="H519" s="140">
        <f t="shared" si="137"/>
        <v>0</v>
      </c>
      <c r="I519" s="140">
        <f t="shared" si="137"/>
        <v>0</v>
      </c>
      <c r="J519" s="140">
        <f t="shared" si="137"/>
        <v>0</v>
      </c>
      <c r="K519" s="140">
        <f t="shared" si="137"/>
        <v>0</v>
      </c>
      <c r="L519" s="140">
        <f t="shared" si="137"/>
        <v>0</v>
      </c>
      <c r="M519" s="140">
        <f t="shared" si="137"/>
        <v>0</v>
      </c>
      <c r="N519" s="140">
        <f t="shared" si="137"/>
        <v>0</v>
      </c>
      <c r="O519" s="140">
        <f t="shared" si="137"/>
        <v>0</v>
      </c>
      <c r="P519" s="140">
        <f t="shared" si="137"/>
        <v>0</v>
      </c>
      <c r="Q519" s="140">
        <f t="shared" si="137"/>
        <v>0</v>
      </c>
    </row>
    <row r="520" spans="1:17" s="1" customFormat="1" ht="114" customHeight="1" hidden="1">
      <c r="A520" s="107" t="s">
        <v>518</v>
      </c>
      <c r="B520" s="141"/>
      <c r="C520" s="141"/>
      <c r="D520" s="94">
        <f>+F520+G520+H520+I520+J520+K520+L520+M520+N520+O520+P520+Q520</f>
        <v>0</v>
      </c>
      <c r="E520" s="133"/>
      <c r="F520" s="142"/>
      <c r="G520" s="143"/>
      <c r="H520" s="144"/>
      <c r="I520" s="144"/>
      <c r="J520" s="144"/>
      <c r="K520" s="142"/>
      <c r="L520" s="145"/>
      <c r="M520" s="142"/>
      <c r="N520" s="142"/>
      <c r="O520" s="142"/>
      <c r="P520" s="142"/>
      <c r="Q520" s="133"/>
    </row>
    <row r="521" spans="1:17" s="1" customFormat="1" ht="106.5" customHeight="1" hidden="1">
      <c r="A521" s="107" t="s">
        <v>519</v>
      </c>
      <c r="B521" s="141"/>
      <c r="C521" s="141"/>
      <c r="D521" s="94">
        <f t="shared" si="132"/>
        <v>0</v>
      </c>
      <c r="E521" s="133"/>
      <c r="F521" s="142"/>
      <c r="G521" s="143"/>
      <c r="H521" s="144"/>
      <c r="I521" s="144"/>
      <c r="J521" s="144"/>
      <c r="K521" s="142"/>
      <c r="L521" s="145"/>
      <c r="M521" s="142"/>
      <c r="N521" s="142"/>
      <c r="O521" s="142"/>
      <c r="P521" s="142"/>
      <c r="Q521" s="133"/>
    </row>
    <row r="522" spans="1:17" s="1" customFormat="1" ht="106.5" customHeight="1" hidden="1">
      <c r="A522" s="107" t="s">
        <v>520</v>
      </c>
      <c r="B522" s="141"/>
      <c r="C522" s="141"/>
      <c r="D522" s="94">
        <f t="shared" si="132"/>
        <v>0</v>
      </c>
      <c r="E522" s="133"/>
      <c r="F522" s="142"/>
      <c r="G522" s="143"/>
      <c r="H522" s="144"/>
      <c r="I522" s="144"/>
      <c r="J522" s="144"/>
      <c r="K522" s="142"/>
      <c r="L522" s="145"/>
      <c r="M522" s="142"/>
      <c r="N522" s="142"/>
      <c r="O522" s="142"/>
      <c r="P522" s="142"/>
      <c r="Q522" s="133"/>
    </row>
    <row r="523" spans="1:17" s="1" customFormat="1" ht="118.5" customHeight="1" hidden="1">
      <c r="A523" s="107" t="s">
        <v>521</v>
      </c>
      <c r="B523" s="141"/>
      <c r="C523" s="141"/>
      <c r="D523" s="94">
        <f t="shared" si="132"/>
        <v>0</v>
      </c>
      <c r="E523" s="133"/>
      <c r="F523" s="146"/>
      <c r="G523" s="109"/>
      <c r="H523" s="147"/>
      <c r="I523" s="147"/>
      <c r="J523" s="147"/>
      <c r="K523" s="146"/>
      <c r="L523" s="146"/>
      <c r="M523" s="142"/>
      <c r="N523" s="142"/>
      <c r="O523" s="142"/>
      <c r="P523" s="142"/>
      <c r="Q523" s="133"/>
    </row>
    <row r="524" spans="1:17" s="1" customFormat="1" ht="120.75" customHeight="1" hidden="1">
      <c r="A524" s="107" t="s">
        <v>522</v>
      </c>
      <c r="B524" s="141"/>
      <c r="C524" s="141"/>
      <c r="D524" s="94">
        <f t="shared" si="132"/>
        <v>0</v>
      </c>
      <c r="E524" s="133"/>
      <c r="F524" s="146"/>
      <c r="G524" s="109"/>
      <c r="H524" s="148"/>
      <c r="I524" s="148"/>
      <c r="J524" s="148"/>
      <c r="K524" s="146"/>
      <c r="L524" s="146"/>
      <c r="M524" s="142"/>
      <c r="N524" s="142"/>
      <c r="O524" s="142"/>
      <c r="P524" s="142"/>
      <c r="Q524" s="133"/>
    </row>
    <row r="525" spans="1:17" s="1" customFormat="1" ht="117.75" customHeight="1" hidden="1">
      <c r="A525" s="107" t="s">
        <v>523</v>
      </c>
      <c r="B525" s="141"/>
      <c r="C525" s="141"/>
      <c r="D525" s="94">
        <f t="shared" si="132"/>
        <v>0</v>
      </c>
      <c r="E525" s="133"/>
      <c r="F525" s="142"/>
      <c r="G525" s="143"/>
      <c r="H525" s="149"/>
      <c r="I525" s="149"/>
      <c r="J525" s="149"/>
      <c r="K525" s="142"/>
      <c r="L525" s="145"/>
      <c r="M525" s="142"/>
      <c r="N525" s="142"/>
      <c r="O525" s="142"/>
      <c r="P525" s="142"/>
      <c r="Q525" s="133"/>
    </row>
    <row r="526" spans="1:17" s="1" customFormat="1" ht="120" customHeight="1" hidden="1">
      <c r="A526" s="107" t="s">
        <v>524</v>
      </c>
      <c r="B526" s="141"/>
      <c r="C526" s="141"/>
      <c r="D526" s="94">
        <f t="shared" si="132"/>
        <v>0</v>
      </c>
      <c r="E526" s="133"/>
      <c r="F526" s="142"/>
      <c r="G526" s="143"/>
      <c r="H526" s="149"/>
      <c r="I526" s="149"/>
      <c r="J526" s="149"/>
      <c r="K526" s="142"/>
      <c r="L526" s="145"/>
      <c r="M526" s="142"/>
      <c r="N526" s="142"/>
      <c r="O526" s="142"/>
      <c r="P526" s="142"/>
      <c r="Q526" s="133"/>
    </row>
    <row r="527" spans="1:21" s="1" customFormat="1" ht="85.5" customHeight="1" hidden="1">
      <c r="A527" s="107" t="s">
        <v>525</v>
      </c>
      <c r="B527" s="97"/>
      <c r="C527" s="97"/>
      <c r="D527" s="94">
        <f t="shared" si="132"/>
        <v>0</v>
      </c>
      <c r="E527" s="94"/>
      <c r="F527" s="94"/>
      <c r="G527" s="143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42"/>
      <c r="S527" s="42"/>
      <c r="T527" s="42"/>
      <c r="U527" s="42"/>
    </row>
    <row r="528" spans="1:21" s="1" customFormat="1" ht="80.25" customHeight="1" hidden="1">
      <c r="A528" s="107" t="s">
        <v>526</v>
      </c>
      <c r="B528" s="97"/>
      <c r="C528" s="97"/>
      <c r="D528" s="94">
        <f t="shared" si="132"/>
        <v>0</v>
      </c>
      <c r="E528" s="94"/>
      <c r="F528" s="94"/>
      <c r="G528" s="143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42"/>
      <c r="S528" s="42"/>
      <c r="T528" s="42"/>
      <c r="U528" s="42"/>
    </row>
    <row r="529" spans="1:21" s="1" customFormat="1" ht="108" customHeight="1" hidden="1">
      <c r="A529" s="107" t="s">
        <v>527</v>
      </c>
      <c r="B529" s="97"/>
      <c r="C529" s="97"/>
      <c r="D529" s="94">
        <f t="shared" si="132"/>
        <v>0</v>
      </c>
      <c r="E529" s="94"/>
      <c r="F529" s="94"/>
      <c r="G529" s="143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42"/>
      <c r="S529" s="42"/>
      <c r="T529" s="42"/>
      <c r="U529" s="42"/>
    </row>
    <row r="530" spans="1:21" s="1" customFormat="1" ht="105.75" customHeight="1" hidden="1">
      <c r="A530" s="107" t="s">
        <v>528</v>
      </c>
      <c r="B530" s="97"/>
      <c r="C530" s="97"/>
      <c r="D530" s="94">
        <f t="shared" si="132"/>
        <v>0</v>
      </c>
      <c r="E530" s="94"/>
      <c r="F530" s="94"/>
      <c r="G530" s="143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42"/>
      <c r="S530" s="42"/>
      <c r="T530" s="42"/>
      <c r="U530" s="42"/>
    </row>
    <row r="531" spans="1:21" s="1" customFormat="1" ht="107.25" customHeight="1" hidden="1">
      <c r="A531" s="107" t="s">
        <v>529</v>
      </c>
      <c r="B531" s="97"/>
      <c r="C531" s="97"/>
      <c r="D531" s="94">
        <f t="shared" si="132"/>
        <v>0</v>
      </c>
      <c r="E531" s="94"/>
      <c r="F531" s="94"/>
      <c r="G531" s="143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42"/>
      <c r="S531" s="42"/>
      <c r="T531" s="42"/>
      <c r="U531" s="42"/>
    </row>
    <row r="532" spans="1:21" s="1" customFormat="1" ht="106.5" customHeight="1" hidden="1">
      <c r="A532" s="107" t="s">
        <v>530</v>
      </c>
      <c r="B532" s="97"/>
      <c r="C532" s="97"/>
      <c r="D532" s="94">
        <f t="shared" si="132"/>
        <v>0</v>
      </c>
      <c r="E532" s="94"/>
      <c r="F532" s="94"/>
      <c r="G532" s="143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42"/>
      <c r="S532" s="42"/>
      <c r="T532" s="42"/>
      <c r="U532" s="42"/>
    </row>
    <row r="533" spans="1:21" s="1" customFormat="1" ht="101.25" customHeight="1" hidden="1">
      <c r="A533" s="107" t="s">
        <v>531</v>
      </c>
      <c r="B533" s="97"/>
      <c r="C533" s="97"/>
      <c r="D533" s="94">
        <f t="shared" si="132"/>
        <v>0</v>
      </c>
      <c r="E533" s="94"/>
      <c r="F533" s="94"/>
      <c r="G533" s="143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42"/>
      <c r="S533" s="42"/>
      <c r="T533" s="42"/>
      <c r="U533" s="42"/>
    </row>
    <row r="534" spans="1:21" s="1" customFormat="1" ht="102" customHeight="1" hidden="1">
      <c r="A534" s="107" t="s">
        <v>532</v>
      </c>
      <c r="B534" s="97"/>
      <c r="C534" s="97"/>
      <c r="D534" s="94">
        <f t="shared" si="132"/>
        <v>0</v>
      </c>
      <c r="E534" s="94"/>
      <c r="F534" s="94"/>
      <c r="G534" s="143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42"/>
      <c r="S534" s="42"/>
      <c r="T534" s="42"/>
      <c r="U534" s="42"/>
    </row>
    <row r="535" spans="1:21" s="1" customFormat="1" ht="78.75" hidden="1">
      <c r="A535" s="107" t="s">
        <v>533</v>
      </c>
      <c r="B535" s="97"/>
      <c r="C535" s="97"/>
      <c r="D535" s="94">
        <f t="shared" si="132"/>
        <v>0</v>
      </c>
      <c r="E535" s="94"/>
      <c r="F535" s="94"/>
      <c r="G535" s="143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42"/>
      <c r="S535" s="42"/>
      <c r="T535" s="42"/>
      <c r="U535" s="42"/>
    </row>
    <row r="536" spans="1:21" s="1" customFormat="1" ht="104.25" customHeight="1" hidden="1">
      <c r="A536" s="107" t="s">
        <v>534</v>
      </c>
      <c r="B536" s="97"/>
      <c r="C536" s="97"/>
      <c r="D536" s="94">
        <f t="shared" si="132"/>
        <v>0</v>
      </c>
      <c r="E536" s="94"/>
      <c r="F536" s="94"/>
      <c r="G536" s="143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42"/>
      <c r="S536" s="42"/>
      <c r="T536" s="42"/>
      <c r="U536" s="42"/>
    </row>
    <row r="537" spans="1:21" s="1" customFormat="1" ht="101.25" customHeight="1" hidden="1">
      <c r="A537" s="107" t="s">
        <v>535</v>
      </c>
      <c r="B537" s="97"/>
      <c r="C537" s="97"/>
      <c r="D537" s="94">
        <f t="shared" si="132"/>
        <v>0</v>
      </c>
      <c r="E537" s="94"/>
      <c r="F537" s="94"/>
      <c r="G537" s="143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42"/>
      <c r="S537" s="42"/>
      <c r="T537" s="42"/>
      <c r="U537" s="42"/>
    </row>
    <row r="538" spans="1:17" s="1" customFormat="1" ht="102.75" customHeight="1" hidden="1">
      <c r="A538" s="107" t="s">
        <v>536</v>
      </c>
      <c r="B538" s="141"/>
      <c r="C538" s="141"/>
      <c r="D538" s="94">
        <f t="shared" si="132"/>
        <v>0</v>
      </c>
      <c r="E538" s="133"/>
      <c r="F538" s="150"/>
      <c r="G538" s="143"/>
      <c r="H538" s="151"/>
      <c r="I538" s="150"/>
      <c r="J538" s="150"/>
      <c r="K538" s="150"/>
      <c r="L538" s="150"/>
      <c r="M538" s="152"/>
      <c r="N538" s="150"/>
      <c r="O538" s="150"/>
      <c r="P538" s="150"/>
      <c r="Q538" s="133"/>
    </row>
    <row r="539" spans="1:21" s="1" customFormat="1" ht="102" customHeight="1" hidden="1">
      <c r="A539" s="107" t="s">
        <v>537</v>
      </c>
      <c r="B539" s="97"/>
      <c r="C539" s="97"/>
      <c r="D539" s="94">
        <f t="shared" si="132"/>
        <v>0</v>
      </c>
      <c r="E539" s="94"/>
      <c r="F539" s="94"/>
      <c r="G539" s="143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42"/>
      <c r="S539" s="42"/>
      <c r="T539" s="42"/>
      <c r="U539" s="42"/>
    </row>
    <row r="540" spans="1:21" s="1" customFormat="1" ht="99.75" customHeight="1" hidden="1">
      <c r="A540" s="107" t="s">
        <v>538</v>
      </c>
      <c r="B540" s="97"/>
      <c r="C540" s="97"/>
      <c r="D540" s="94">
        <f t="shared" si="132"/>
        <v>0</v>
      </c>
      <c r="E540" s="94"/>
      <c r="F540" s="94"/>
      <c r="G540" s="143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42"/>
      <c r="S540" s="42"/>
      <c r="T540" s="42"/>
      <c r="U540" s="42"/>
    </row>
    <row r="541" spans="1:21" s="1" customFormat="1" ht="100.5" customHeight="1" hidden="1">
      <c r="A541" s="107" t="s">
        <v>539</v>
      </c>
      <c r="B541" s="97"/>
      <c r="C541" s="97"/>
      <c r="D541" s="94">
        <f t="shared" si="132"/>
        <v>0</v>
      </c>
      <c r="E541" s="94"/>
      <c r="F541" s="94"/>
      <c r="G541" s="143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42"/>
      <c r="S541" s="42"/>
      <c r="T541" s="42"/>
      <c r="U541" s="42"/>
    </row>
    <row r="542" spans="1:21" s="1" customFormat="1" ht="103.5" customHeight="1" hidden="1">
      <c r="A542" s="107" t="s">
        <v>540</v>
      </c>
      <c r="B542" s="97"/>
      <c r="C542" s="97"/>
      <c r="D542" s="94">
        <f t="shared" si="132"/>
        <v>0</v>
      </c>
      <c r="E542" s="94"/>
      <c r="F542" s="94"/>
      <c r="G542" s="143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42"/>
      <c r="S542" s="42"/>
      <c r="T542" s="42"/>
      <c r="U542" s="42"/>
    </row>
    <row r="543" spans="1:21" s="1" customFormat="1" ht="102" customHeight="1" hidden="1">
      <c r="A543" s="107" t="s">
        <v>541</v>
      </c>
      <c r="B543" s="97"/>
      <c r="C543" s="97"/>
      <c r="D543" s="94">
        <f t="shared" si="132"/>
        <v>0</v>
      </c>
      <c r="E543" s="94"/>
      <c r="F543" s="94"/>
      <c r="G543" s="143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42"/>
      <c r="S543" s="42"/>
      <c r="T543" s="42"/>
      <c r="U543" s="42"/>
    </row>
    <row r="544" spans="1:21" s="1" customFormat="1" ht="133.5" customHeight="1" hidden="1">
      <c r="A544" s="107" t="s">
        <v>542</v>
      </c>
      <c r="B544" s="97"/>
      <c r="C544" s="97"/>
      <c r="D544" s="94">
        <f t="shared" si="132"/>
        <v>0</v>
      </c>
      <c r="E544" s="94"/>
      <c r="F544" s="94"/>
      <c r="G544" s="143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42"/>
      <c r="S544" s="42"/>
      <c r="T544" s="42"/>
      <c r="U544" s="42"/>
    </row>
    <row r="545" spans="1:21" s="1" customFormat="1" ht="100.5" customHeight="1" hidden="1">
      <c r="A545" s="107" t="s">
        <v>543</v>
      </c>
      <c r="B545" s="97"/>
      <c r="C545" s="97"/>
      <c r="D545" s="94">
        <f t="shared" si="132"/>
        <v>0</v>
      </c>
      <c r="E545" s="94"/>
      <c r="F545" s="94"/>
      <c r="G545" s="143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42"/>
      <c r="S545" s="42"/>
      <c r="T545" s="42"/>
      <c r="U545" s="42"/>
    </row>
    <row r="546" spans="1:21" s="1" customFormat="1" ht="99" customHeight="1" hidden="1">
      <c r="A546" s="107" t="s">
        <v>544</v>
      </c>
      <c r="B546" s="97"/>
      <c r="C546" s="97"/>
      <c r="D546" s="94">
        <f t="shared" si="132"/>
        <v>0</v>
      </c>
      <c r="E546" s="94"/>
      <c r="F546" s="94"/>
      <c r="G546" s="143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42"/>
      <c r="S546" s="42"/>
      <c r="T546" s="42"/>
      <c r="U546" s="42"/>
    </row>
    <row r="547" spans="1:21" s="1" customFormat="1" ht="86.25" customHeight="1" hidden="1">
      <c r="A547" s="107" t="s">
        <v>545</v>
      </c>
      <c r="B547" s="97"/>
      <c r="C547" s="97"/>
      <c r="D547" s="94">
        <f t="shared" si="132"/>
        <v>0</v>
      </c>
      <c r="E547" s="94"/>
      <c r="F547" s="94"/>
      <c r="G547" s="143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42"/>
      <c r="S547" s="42"/>
      <c r="T547" s="42"/>
      <c r="U547" s="42"/>
    </row>
    <row r="548" spans="1:21" s="1" customFormat="1" ht="86.25" customHeight="1" hidden="1">
      <c r="A548" s="107" t="s">
        <v>546</v>
      </c>
      <c r="B548" s="97"/>
      <c r="C548" s="97"/>
      <c r="D548" s="94">
        <f t="shared" si="132"/>
        <v>0</v>
      </c>
      <c r="E548" s="94"/>
      <c r="F548" s="94"/>
      <c r="G548" s="143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42"/>
      <c r="S548" s="42"/>
      <c r="T548" s="42"/>
      <c r="U548" s="42"/>
    </row>
    <row r="549" spans="1:21" s="1" customFormat="1" ht="81.75" customHeight="1" hidden="1">
      <c r="A549" s="107" t="s">
        <v>610</v>
      </c>
      <c r="B549" s="97"/>
      <c r="C549" s="97"/>
      <c r="D549" s="94">
        <f t="shared" si="132"/>
        <v>0</v>
      </c>
      <c r="E549" s="94"/>
      <c r="F549" s="94"/>
      <c r="G549" s="143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42"/>
      <c r="S549" s="42"/>
      <c r="T549" s="42"/>
      <c r="U549" s="42"/>
    </row>
    <row r="550" spans="1:21" s="1" customFormat="1" ht="91.5" customHeight="1" hidden="1">
      <c r="A550" s="107" t="s">
        <v>547</v>
      </c>
      <c r="B550" s="97"/>
      <c r="C550" s="97"/>
      <c r="D550" s="94">
        <f t="shared" si="132"/>
        <v>0</v>
      </c>
      <c r="E550" s="94"/>
      <c r="F550" s="94"/>
      <c r="G550" s="143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42"/>
      <c r="S550" s="42"/>
      <c r="T550" s="42"/>
      <c r="U550" s="42"/>
    </row>
    <row r="551" spans="1:21" s="1" customFormat="1" ht="135" customHeight="1" hidden="1">
      <c r="A551" s="107" t="s">
        <v>548</v>
      </c>
      <c r="B551" s="97"/>
      <c r="C551" s="97"/>
      <c r="D551" s="94">
        <f t="shared" si="132"/>
        <v>0</v>
      </c>
      <c r="E551" s="94"/>
      <c r="F551" s="94"/>
      <c r="G551" s="143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42"/>
      <c r="S551" s="42"/>
      <c r="T551" s="42"/>
      <c r="U551" s="42"/>
    </row>
    <row r="552" spans="1:21" s="1" customFormat="1" ht="72.75" customHeight="1" hidden="1">
      <c r="A552" s="107" t="s">
        <v>549</v>
      </c>
      <c r="B552" s="97"/>
      <c r="C552" s="97"/>
      <c r="D552" s="94">
        <f t="shared" si="132"/>
        <v>0</v>
      </c>
      <c r="E552" s="94"/>
      <c r="F552" s="94"/>
      <c r="G552" s="143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42"/>
      <c r="S552" s="42"/>
      <c r="T552" s="42"/>
      <c r="U552" s="42"/>
    </row>
    <row r="553" spans="1:21" s="1" customFormat="1" ht="71.25" customHeight="1" hidden="1">
      <c r="A553" s="107" t="s">
        <v>550</v>
      </c>
      <c r="B553" s="97"/>
      <c r="C553" s="97"/>
      <c r="D553" s="94">
        <f t="shared" si="132"/>
        <v>0</v>
      </c>
      <c r="E553" s="94"/>
      <c r="F553" s="94"/>
      <c r="G553" s="143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42"/>
      <c r="S553" s="42"/>
      <c r="T553" s="42"/>
      <c r="U553" s="42"/>
    </row>
    <row r="554" spans="1:21" s="1" customFormat="1" ht="72" customHeight="1" hidden="1">
      <c r="A554" s="107" t="s">
        <v>551</v>
      </c>
      <c r="B554" s="97"/>
      <c r="C554" s="97"/>
      <c r="D554" s="94">
        <f t="shared" si="132"/>
        <v>0</v>
      </c>
      <c r="E554" s="94"/>
      <c r="F554" s="94"/>
      <c r="G554" s="143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42"/>
      <c r="S554" s="42"/>
      <c r="T554" s="42"/>
      <c r="U554" s="42"/>
    </row>
    <row r="555" spans="1:21" s="1" customFormat="1" ht="68.25" customHeight="1" hidden="1">
      <c r="A555" s="107" t="s">
        <v>552</v>
      </c>
      <c r="B555" s="97"/>
      <c r="C555" s="97"/>
      <c r="D555" s="94">
        <f t="shared" si="132"/>
        <v>0</v>
      </c>
      <c r="E555" s="94"/>
      <c r="F555" s="94"/>
      <c r="G555" s="143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42"/>
      <c r="S555" s="42"/>
      <c r="T555" s="42"/>
      <c r="U555" s="42"/>
    </row>
    <row r="556" spans="1:21" s="1" customFormat="1" ht="82.5" customHeight="1" hidden="1">
      <c r="A556" s="107" t="s">
        <v>553</v>
      </c>
      <c r="B556" s="97"/>
      <c r="C556" s="97"/>
      <c r="D556" s="94">
        <f t="shared" si="132"/>
        <v>0</v>
      </c>
      <c r="E556" s="94"/>
      <c r="F556" s="94"/>
      <c r="G556" s="143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42"/>
      <c r="S556" s="42"/>
      <c r="T556" s="42"/>
      <c r="U556" s="42"/>
    </row>
    <row r="557" spans="1:21" s="1" customFormat="1" ht="84.75" customHeight="1" hidden="1">
      <c r="A557" s="107" t="s">
        <v>554</v>
      </c>
      <c r="B557" s="97"/>
      <c r="C557" s="97"/>
      <c r="D557" s="94">
        <f t="shared" si="132"/>
        <v>0</v>
      </c>
      <c r="E557" s="94"/>
      <c r="F557" s="94"/>
      <c r="G557" s="143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42"/>
      <c r="S557" s="42"/>
      <c r="T557" s="42"/>
      <c r="U557" s="42"/>
    </row>
    <row r="558" spans="1:21" s="1" customFormat="1" ht="46.5" customHeight="1" hidden="1">
      <c r="A558" s="107" t="s">
        <v>555</v>
      </c>
      <c r="B558" s="97"/>
      <c r="C558" s="97"/>
      <c r="D558" s="94">
        <f t="shared" si="132"/>
        <v>0</v>
      </c>
      <c r="E558" s="94"/>
      <c r="F558" s="94"/>
      <c r="G558" s="143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42"/>
      <c r="S558" s="42"/>
      <c r="T558" s="42"/>
      <c r="U558" s="42"/>
    </row>
    <row r="559" spans="1:21" s="1" customFormat="1" ht="98.25" customHeight="1" hidden="1">
      <c r="A559" s="107" t="s">
        <v>556</v>
      </c>
      <c r="B559" s="97"/>
      <c r="C559" s="97"/>
      <c r="D559" s="94">
        <f t="shared" si="132"/>
        <v>0</v>
      </c>
      <c r="E559" s="94"/>
      <c r="F559" s="94"/>
      <c r="G559" s="143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42"/>
      <c r="S559" s="42"/>
      <c r="T559" s="42"/>
      <c r="U559" s="42"/>
    </row>
    <row r="560" spans="1:21" s="1" customFormat="1" ht="99" customHeight="1" hidden="1">
      <c r="A560" s="107" t="s">
        <v>557</v>
      </c>
      <c r="B560" s="97"/>
      <c r="C560" s="97"/>
      <c r="D560" s="94">
        <f t="shared" si="132"/>
        <v>0</v>
      </c>
      <c r="E560" s="94"/>
      <c r="F560" s="94"/>
      <c r="G560" s="143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42"/>
      <c r="S560" s="42"/>
      <c r="T560" s="42"/>
      <c r="U560" s="42"/>
    </row>
    <row r="561" spans="1:21" s="1" customFormat="1" ht="74.25" customHeight="1" hidden="1">
      <c r="A561" s="263" t="s">
        <v>558</v>
      </c>
      <c r="B561" s="288"/>
      <c r="C561" s="288"/>
      <c r="D561" s="289">
        <f t="shared" si="132"/>
        <v>0</v>
      </c>
      <c r="E561" s="289"/>
      <c r="F561" s="289"/>
      <c r="G561" s="294"/>
      <c r="H561" s="289"/>
      <c r="I561" s="289"/>
      <c r="J561" s="289"/>
      <c r="K561" s="289"/>
      <c r="L561" s="289"/>
      <c r="M561" s="289"/>
      <c r="N561" s="289"/>
      <c r="O561" s="289"/>
      <c r="P561" s="289"/>
      <c r="Q561" s="289"/>
      <c r="R561" s="42"/>
      <c r="S561" s="42"/>
      <c r="T561" s="42"/>
      <c r="U561" s="42"/>
    </row>
    <row r="562" spans="1:21" s="1" customFormat="1" ht="79.5" customHeight="1" hidden="1">
      <c r="A562" s="263" t="s">
        <v>559</v>
      </c>
      <c r="B562" s="288"/>
      <c r="C562" s="288"/>
      <c r="D562" s="289">
        <f>+F562+G562+H562+I562+J562+K562+L562+M562+N562+O562+P562+Q562</f>
        <v>0</v>
      </c>
      <c r="E562" s="289"/>
      <c r="F562" s="289"/>
      <c r="G562" s="294"/>
      <c r="H562" s="289"/>
      <c r="I562" s="289"/>
      <c r="J562" s="289"/>
      <c r="K562" s="289"/>
      <c r="L562" s="289"/>
      <c r="M562" s="289"/>
      <c r="N562" s="289"/>
      <c r="O562" s="289"/>
      <c r="P562" s="289"/>
      <c r="Q562" s="289"/>
      <c r="R562" s="42"/>
      <c r="S562" s="42"/>
      <c r="T562" s="42"/>
      <c r="U562" s="42"/>
    </row>
    <row r="563" spans="1:21" s="1" customFormat="1" ht="79.5" customHeight="1" hidden="1">
      <c r="A563" s="263" t="s">
        <v>665</v>
      </c>
      <c r="B563" s="288"/>
      <c r="C563" s="288"/>
      <c r="D563" s="289">
        <f>+F563+G563+H563+I563+J563+K563+L563+M563+N563+O563+P563+Q563</f>
        <v>0</v>
      </c>
      <c r="E563" s="289"/>
      <c r="F563" s="289"/>
      <c r="G563" s="294"/>
      <c r="H563" s="289"/>
      <c r="I563" s="289"/>
      <c r="J563" s="289"/>
      <c r="K563" s="289"/>
      <c r="L563" s="289"/>
      <c r="M563" s="289"/>
      <c r="N563" s="289"/>
      <c r="O563" s="289"/>
      <c r="P563" s="289"/>
      <c r="Q563" s="289"/>
      <c r="R563" s="42"/>
      <c r="S563" s="42"/>
      <c r="T563" s="42"/>
      <c r="U563" s="42"/>
    </row>
    <row r="564" spans="1:21" s="1" customFormat="1" ht="78.75" customHeight="1" hidden="1">
      <c r="A564" s="107" t="s">
        <v>560</v>
      </c>
      <c r="B564" s="97"/>
      <c r="C564" s="97"/>
      <c r="D564" s="94">
        <f t="shared" si="132"/>
        <v>0</v>
      </c>
      <c r="E564" s="94"/>
      <c r="F564" s="94"/>
      <c r="G564" s="143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42"/>
      <c r="S564" s="42"/>
      <c r="T564" s="42"/>
      <c r="U564" s="42"/>
    </row>
    <row r="565" spans="1:21" s="1" customFormat="1" ht="124.5" customHeight="1" hidden="1">
      <c r="A565" s="153" t="s">
        <v>7</v>
      </c>
      <c r="B565" s="97"/>
      <c r="C565" s="97"/>
      <c r="D565" s="98">
        <f t="shared" si="132"/>
        <v>0</v>
      </c>
      <c r="E565" s="94"/>
      <c r="F565" s="94"/>
      <c r="G565" s="143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42"/>
      <c r="S565" s="42"/>
      <c r="T565" s="42"/>
      <c r="U565" s="42"/>
    </row>
    <row r="566" spans="1:21" s="1" customFormat="1" ht="124.5" customHeight="1" hidden="1">
      <c r="A566" s="154" t="s">
        <v>8</v>
      </c>
      <c r="B566" s="97"/>
      <c r="C566" s="97"/>
      <c r="D566" s="98">
        <f aca="true" t="shared" si="138" ref="D566:D629">+F566+G566+H566+I566+J566+K566+L566+M566+N566+O566+P566+Q566</f>
        <v>0</v>
      </c>
      <c r="E566" s="94"/>
      <c r="F566" s="94"/>
      <c r="G566" s="143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42"/>
      <c r="S566" s="42"/>
      <c r="T566" s="42"/>
      <c r="U566" s="42"/>
    </row>
    <row r="567" spans="1:21" s="1" customFormat="1" ht="92.25" customHeight="1" hidden="1">
      <c r="A567" s="155" t="s">
        <v>9</v>
      </c>
      <c r="B567" s="97"/>
      <c r="C567" s="97"/>
      <c r="D567" s="98">
        <f t="shared" si="138"/>
        <v>0</v>
      </c>
      <c r="E567" s="94"/>
      <c r="F567" s="94"/>
      <c r="G567" s="143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42"/>
      <c r="S567" s="42"/>
      <c r="T567" s="42"/>
      <c r="U567" s="42"/>
    </row>
    <row r="568" spans="1:21" s="1" customFormat="1" ht="97.5" customHeight="1" hidden="1">
      <c r="A568" s="156" t="s">
        <v>10</v>
      </c>
      <c r="B568" s="97"/>
      <c r="C568" s="97"/>
      <c r="D568" s="98">
        <f t="shared" si="138"/>
        <v>0</v>
      </c>
      <c r="E568" s="94"/>
      <c r="F568" s="94"/>
      <c r="G568" s="143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42"/>
      <c r="S568" s="42"/>
      <c r="T568" s="42"/>
      <c r="U568" s="42"/>
    </row>
    <row r="569" spans="1:21" s="1" customFormat="1" ht="67.5" customHeight="1" hidden="1">
      <c r="A569" s="136" t="s">
        <v>229</v>
      </c>
      <c r="B569" s="97"/>
      <c r="C569" s="97"/>
      <c r="D569" s="98">
        <f t="shared" si="138"/>
        <v>0</v>
      </c>
      <c r="E569" s="94"/>
      <c r="F569" s="94"/>
      <c r="G569" s="137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42"/>
      <c r="S569" s="42"/>
      <c r="T569" s="42"/>
      <c r="U569" s="42"/>
    </row>
    <row r="570" spans="1:21" s="1" customFormat="1" ht="63.75" customHeight="1" hidden="1">
      <c r="A570" s="136" t="s">
        <v>230</v>
      </c>
      <c r="B570" s="97"/>
      <c r="C570" s="97"/>
      <c r="D570" s="98">
        <f t="shared" si="138"/>
        <v>0</v>
      </c>
      <c r="E570" s="94"/>
      <c r="F570" s="94"/>
      <c r="G570" s="137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42"/>
      <c r="S570" s="42"/>
      <c r="T570" s="42"/>
      <c r="U570" s="42"/>
    </row>
    <row r="571" spans="1:21" s="1" customFormat="1" ht="78.75" customHeight="1" hidden="1">
      <c r="A571" s="136" t="s">
        <v>231</v>
      </c>
      <c r="B571" s="97"/>
      <c r="C571" s="97"/>
      <c r="D571" s="98">
        <f t="shared" si="138"/>
        <v>0</v>
      </c>
      <c r="E571" s="94"/>
      <c r="F571" s="94"/>
      <c r="G571" s="137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42"/>
      <c r="S571" s="42"/>
      <c r="T571" s="42"/>
      <c r="U571" s="42"/>
    </row>
    <row r="572" spans="1:21" s="1" customFormat="1" ht="92.25" customHeight="1" hidden="1">
      <c r="A572" s="136" t="s">
        <v>232</v>
      </c>
      <c r="B572" s="97"/>
      <c r="C572" s="97"/>
      <c r="D572" s="98">
        <f t="shared" si="138"/>
        <v>0</v>
      </c>
      <c r="E572" s="94"/>
      <c r="F572" s="94"/>
      <c r="G572" s="137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42"/>
      <c r="S572" s="42"/>
      <c r="T572" s="42"/>
      <c r="U572" s="42"/>
    </row>
    <row r="573" spans="1:21" s="1" customFormat="1" ht="96.75" customHeight="1" hidden="1">
      <c r="A573" s="157" t="s">
        <v>233</v>
      </c>
      <c r="B573" s="97"/>
      <c r="C573" s="97"/>
      <c r="D573" s="98">
        <f t="shared" si="138"/>
        <v>0</v>
      </c>
      <c r="E573" s="94"/>
      <c r="F573" s="94"/>
      <c r="G573" s="158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42"/>
      <c r="S573" s="42"/>
      <c r="T573" s="42"/>
      <c r="U573" s="42"/>
    </row>
    <row r="574" spans="1:21" s="1" customFormat="1" ht="86.25" customHeight="1" hidden="1">
      <c r="A574" s="136" t="s">
        <v>234</v>
      </c>
      <c r="B574" s="97"/>
      <c r="C574" s="97"/>
      <c r="D574" s="98">
        <f t="shared" si="138"/>
        <v>0</v>
      </c>
      <c r="E574" s="94"/>
      <c r="F574" s="94"/>
      <c r="G574" s="159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42"/>
      <c r="S574" s="42"/>
      <c r="T574" s="42"/>
      <c r="U574" s="42"/>
    </row>
    <row r="575" spans="1:21" s="1" customFormat="1" ht="78.75" customHeight="1" hidden="1">
      <c r="A575" s="136" t="s">
        <v>235</v>
      </c>
      <c r="B575" s="97"/>
      <c r="C575" s="97"/>
      <c r="D575" s="98">
        <f t="shared" si="138"/>
        <v>0</v>
      </c>
      <c r="E575" s="94"/>
      <c r="F575" s="94"/>
      <c r="G575" s="137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42"/>
      <c r="S575" s="42"/>
      <c r="T575" s="42"/>
      <c r="U575" s="42"/>
    </row>
    <row r="576" spans="1:21" s="1" customFormat="1" ht="71.25" customHeight="1" hidden="1">
      <c r="A576" s="157" t="s">
        <v>236</v>
      </c>
      <c r="B576" s="97"/>
      <c r="C576" s="97"/>
      <c r="D576" s="98">
        <f t="shared" si="138"/>
        <v>0</v>
      </c>
      <c r="E576" s="94"/>
      <c r="F576" s="94"/>
      <c r="G576" s="158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42"/>
      <c r="S576" s="42"/>
      <c r="T576" s="42"/>
      <c r="U576" s="42"/>
    </row>
    <row r="577" spans="1:21" s="1" customFormat="1" ht="94.5" customHeight="1" hidden="1">
      <c r="A577" s="136" t="s">
        <v>237</v>
      </c>
      <c r="B577" s="97"/>
      <c r="C577" s="97"/>
      <c r="D577" s="98">
        <f t="shared" si="138"/>
        <v>0</v>
      </c>
      <c r="E577" s="94"/>
      <c r="F577" s="94"/>
      <c r="G577" s="159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42"/>
      <c r="S577" s="42"/>
      <c r="T577" s="42"/>
      <c r="U577" s="42"/>
    </row>
    <row r="578" spans="1:21" s="1" customFormat="1" ht="81" customHeight="1" hidden="1">
      <c r="A578" s="136" t="s">
        <v>238</v>
      </c>
      <c r="B578" s="97"/>
      <c r="C578" s="97"/>
      <c r="D578" s="98">
        <f t="shared" si="138"/>
        <v>0</v>
      </c>
      <c r="E578" s="94"/>
      <c r="F578" s="94"/>
      <c r="G578" s="159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42"/>
      <c r="S578" s="42"/>
      <c r="T578" s="42"/>
      <c r="U578" s="42"/>
    </row>
    <row r="579" spans="1:21" s="1" customFormat="1" ht="94.5" customHeight="1" hidden="1">
      <c r="A579" s="136" t="s">
        <v>239</v>
      </c>
      <c r="B579" s="97"/>
      <c r="C579" s="97"/>
      <c r="D579" s="98">
        <f t="shared" si="138"/>
        <v>0</v>
      </c>
      <c r="E579" s="94"/>
      <c r="F579" s="94"/>
      <c r="G579" s="159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42"/>
      <c r="S579" s="42"/>
      <c r="T579" s="42"/>
      <c r="U579" s="42"/>
    </row>
    <row r="580" spans="1:21" s="1" customFormat="1" ht="88.5" customHeight="1" hidden="1">
      <c r="A580" s="136" t="s">
        <v>240</v>
      </c>
      <c r="B580" s="97"/>
      <c r="C580" s="97"/>
      <c r="D580" s="98">
        <f t="shared" si="138"/>
        <v>0</v>
      </c>
      <c r="E580" s="94"/>
      <c r="F580" s="94"/>
      <c r="G580" s="159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42"/>
      <c r="S580" s="42"/>
      <c r="T580" s="42"/>
      <c r="U580" s="42"/>
    </row>
    <row r="581" spans="1:21" s="1" customFormat="1" ht="96.75" customHeight="1" hidden="1">
      <c r="A581" s="136" t="s">
        <v>241</v>
      </c>
      <c r="B581" s="97"/>
      <c r="C581" s="97"/>
      <c r="D581" s="98">
        <f t="shared" si="138"/>
        <v>0</v>
      </c>
      <c r="E581" s="94"/>
      <c r="F581" s="94"/>
      <c r="G581" s="159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42"/>
      <c r="S581" s="42"/>
      <c r="T581" s="42"/>
      <c r="U581" s="42"/>
    </row>
    <row r="582" spans="1:21" s="1" customFormat="1" ht="90" customHeight="1" hidden="1">
      <c r="A582" s="136" t="s">
        <v>242</v>
      </c>
      <c r="B582" s="97"/>
      <c r="C582" s="97"/>
      <c r="D582" s="98">
        <f t="shared" si="138"/>
        <v>0</v>
      </c>
      <c r="E582" s="94"/>
      <c r="F582" s="94"/>
      <c r="G582" s="159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42"/>
      <c r="S582" s="42"/>
      <c r="T582" s="42"/>
      <c r="U582" s="42"/>
    </row>
    <row r="583" spans="1:21" s="1" customFormat="1" ht="96" customHeight="1" hidden="1">
      <c r="A583" s="136" t="s">
        <v>243</v>
      </c>
      <c r="B583" s="97"/>
      <c r="C583" s="97"/>
      <c r="D583" s="98">
        <f t="shared" si="138"/>
        <v>0</v>
      </c>
      <c r="E583" s="94"/>
      <c r="F583" s="94"/>
      <c r="G583" s="137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42"/>
      <c r="S583" s="42"/>
      <c r="T583" s="42"/>
      <c r="U583" s="42"/>
    </row>
    <row r="584" spans="1:21" s="1" customFormat="1" ht="78.75" customHeight="1" hidden="1">
      <c r="A584" s="136" t="s">
        <v>244</v>
      </c>
      <c r="B584" s="97"/>
      <c r="C584" s="97"/>
      <c r="D584" s="98">
        <f t="shared" si="138"/>
        <v>0</v>
      </c>
      <c r="E584" s="94"/>
      <c r="F584" s="94"/>
      <c r="G584" s="159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42"/>
      <c r="S584" s="42"/>
      <c r="T584" s="42"/>
      <c r="U584" s="42"/>
    </row>
    <row r="585" spans="1:21" s="1" customFormat="1" ht="62.25" customHeight="1" hidden="1">
      <c r="A585" s="136" t="s">
        <v>245</v>
      </c>
      <c r="B585" s="97"/>
      <c r="C585" s="97"/>
      <c r="D585" s="98">
        <f t="shared" si="138"/>
        <v>0</v>
      </c>
      <c r="E585" s="94"/>
      <c r="F585" s="94"/>
      <c r="G585" s="137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42"/>
      <c r="S585" s="42"/>
      <c r="T585" s="42"/>
      <c r="U585" s="42"/>
    </row>
    <row r="586" spans="1:21" s="1" customFormat="1" ht="93" customHeight="1" hidden="1">
      <c r="A586" s="136" t="s">
        <v>246</v>
      </c>
      <c r="B586" s="97"/>
      <c r="C586" s="97"/>
      <c r="D586" s="98">
        <f t="shared" si="138"/>
        <v>0</v>
      </c>
      <c r="E586" s="94"/>
      <c r="F586" s="94"/>
      <c r="G586" s="159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42"/>
      <c r="S586" s="42"/>
      <c r="T586" s="42"/>
      <c r="U586" s="42"/>
    </row>
    <row r="587" spans="1:21" s="1" customFormat="1" ht="86.25" customHeight="1" hidden="1">
      <c r="A587" s="136" t="s">
        <v>247</v>
      </c>
      <c r="B587" s="97"/>
      <c r="C587" s="97"/>
      <c r="D587" s="98">
        <f t="shared" si="138"/>
        <v>0</v>
      </c>
      <c r="E587" s="94"/>
      <c r="F587" s="94"/>
      <c r="G587" s="159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42"/>
      <c r="S587" s="42"/>
      <c r="T587" s="42"/>
      <c r="U587" s="42"/>
    </row>
    <row r="588" spans="1:21" s="1" customFormat="1" ht="96" customHeight="1" hidden="1">
      <c r="A588" s="136" t="s">
        <v>248</v>
      </c>
      <c r="B588" s="97"/>
      <c r="C588" s="97"/>
      <c r="D588" s="98">
        <f t="shared" si="138"/>
        <v>0</v>
      </c>
      <c r="E588" s="94"/>
      <c r="F588" s="94"/>
      <c r="G588" s="159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42"/>
      <c r="S588" s="42"/>
      <c r="T588" s="42"/>
      <c r="U588" s="42"/>
    </row>
    <row r="589" spans="1:21" s="1" customFormat="1" ht="85.5" customHeight="1" hidden="1">
      <c r="A589" s="136" t="s">
        <v>249</v>
      </c>
      <c r="B589" s="97"/>
      <c r="C589" s="97"/>
      <c r="D589" s="98">
        <f t="shared" si="138"/>
        <v>0</v>
      </c>
      <c r="E589" s="94"/>
      <c r="F589" s="94"/>
      <c r="G589" s="159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42"/>
      <c r="S589" s="42"/>
      <c r="T589" s="42"/>
      <c r="U589" s="42"/>
    </row>
    <row r="590" spans="1:21" s="1" customFormat="1" ht="82.5" customHeight="1" hidden="1">
      <c r="A590" s="136" t="s">
        <v>250</v>
      </c>
      <c r="B590" s="97"/>
      <c r="C590" s="97"/>
      <c r="D590" s="98">
        <f t="shared" si="138"/>
        <v>0</v>
      </c>
      <c r="E590" s="94"/>
      <c r="F590" s="94"/>
      <c r="G590" s="159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42"/>
      <c r="S590" s="42"/>
      <c r="T590" s="42"/>
      <c r="U590" s="42"/>
    </row>
    <row r="591" spans="1:21" s="1" customFormat="1" ht="69" customHeight="1" hidden="1">
      <c r="A591" s="136" t="s">
        <v>251</v>
      </c>
      <c r="B591" s="97"/>
      <c r="C591" s="97"/>
      <c r="D591" s="98">
        <f t="shared" si="138"/>
        <v>0</v>
      </c>
      <c r="E591" s="94"/>
      <c r="F591" s="94"/>
      <c r="G591" s="159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42"/>
      <c r="S591" s="42"/>
      <c r="T591" s="42"/>
      <c r="U591" s="42"/>
    </row>
    <row r="592" spans="1:21" s="1" customFormat="1" ht="90.75" customHeight="1" hidden="1">
      <c r="A592" s="136" t="s">
        <v>252</v>
      </c>
      <c r="B592" s="97"/>
      <c r="C592" s="97"/>
      <c r="D592" s="98">
        <f t="shared" si="138"/>
        <v>0</v>
      </c>
      <c r="E592" s="94"/>
      <c r="F592" s="94"/>
      <c r="G592" s="159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42"/>
      <c r="S592" s="42"/>
      <c r="T592" s="42"/>
      <c r="U592" s="42"/>
    </row>
    <row r="593" spans="1:21" s="1" customFormat="1" ht="79.5" customHeight="1" hidden="1">
      <c r="A593" s="136" t="s">
        <v>253</v>
      </c>
      <c r="B593" s="97"/>
      <c r="C593" s="97"/>
      <c r="D593" s="98">
        <f t="shared" si="138"/>
        <v>0</v>
      </c>
      <c r="E593" s="94"/>
      <c r="F593" s="94"/>
      <c r="G593" s="137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42"/>
      <c r="S593" s="42"/>
      <c r="T593" s="42"/>
      <c r="U593" s="42"/>
    </row>
    <row r="594" spans="1:21" s="1" customFormat="1" ht="76.5" customHeight="1" hidden="1">
      <c r="A594" s="136" t="s">
        <v>254</v>
      </c>
      <c r="B594" s="97"/>
      <c r="C594" s="97"/>
      <c r="D594" s="98">
        <f t="shared" si="138"/>
        <v>0</v>
      </c>
      <c r="E594" s="94"/>
      <c r="F594" s="94"/>
      <c r="G594" s="137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42"/>
      <c r="S594" s="42"/>
      <c r="T594" s="42"/>
      <c r="U594" s="42"/>
    </row>
    <row r="595" spans="1:21" s="1" customFormat="1" ht="77.25" customHeight="1" hidden="1">
      <c r="A595" s="136" t="s">
        <v>255</v>
      </c>
      <c r="B595" s="97"/>
      <c r="C595" s="97"/>
      <c r="D595" s="98">
        <f t="shared" si="138"/>
        <v>0</v>
      </c>
      <c r="E595" s="94"/>
      <c r="F595" s="94"/>
      <c r="G595" s="137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42"/>
      <c r="S595" s="42"/>
      <c r="T595" s="42"/>
      <c r="U595" s="42"/>
    </row>
    <row r="596" spans="1:21" s="1" customFormat="1" ht="94.5" customHeight="1" hidden="1">
      <c r="A596" s="136" t="s">
        <v>256</v>
      </c>
      <c r="B596" s="97"/>
      <c r="C596" s="97"/>
      <c r="D596" s="98">
        <f t="shared" si="138"/>
        <v>0</v>
      </c>
      <c r="E596" s="94"/>
      <c r="F596" s="94"/>
      <c r="G596" s="137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42"/>
      <c r="S596" s="42"/>
      <c r="T596" s="42"/>
      <c r="U596" s="42"/>
    </row>
    <row r="597" spans="1:21" s="1" customFormat="1" ht="94.5" customHeight="1" hidden="1">
      <c r="A597" s="136" t="s">
        <v>257</v>
      </c>
      <c r="B597" s="97"/>
      <c r="C597" s="97"/>
      <c r="D597" s="98">
        <f t="shared" si="138"/>
        <v>0</v>
      </c>
      <c r="E597" s="94"/>
      <c r="F597" s="94"/>
      <c r="G597" s="137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42"/>
      <c r="S597" s="42"/>
      <c r="T597" s="42"/>
      <c r="U597" s="42"/>
    </row>
    <row r="598" spans="1:21" s="1" customFormat="1" ht="94.5" customHeight="1" hidden="1">
      <c r="A598" s="136" t="s">
        <v>258</v>
      </c>
      <c r="B598" s="97"/>
      <c r="C598" s="97"/>
      <c r="D598" s="98">
        <f t="shared" si="138"/>
        <v>0</v>
      </c>
      <c r="E598" s="94"/>
      <c r="F598" s="94"/>
      <c r="G598" s="137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42"/>
      <c r="S598" s="42"/>
      <c r="T598" s="42"/>
      <c r="U598" s="42"/>
    </row>
    <row r="599" spans="1:21" s="1" customFormat="1" ht="84.75" customHeight="1" hidden="1">
      <c r="A599" s="136" t="s">
        <v>259</v>
      </c>
      <c r="B599" s="97"/>
      <c r="C599" s="97"/>
      <c r="D599" s="98">
        <f t="shared" si="138"/>
        <v>0</v>
      </c>
      <c r="E599" s="94"/>
      <c r="F599" s="94"/>
      <c r="G599" s="137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42"/>
      <c r="S599" s="42"/>
      <c r="T599" s="42"/>
      <c r="U599" s="42"/>
    </row>
    <row r="600" spans="1:21" s="1" customFormat="1" ht="84.75" customHeight="1" hidden="1">
      <c r="A600" s="136" t="s">
        <v>260</v>
      </c>
      <c r="B600" s="97"/>
      <c r="C600" s="97"/>
      <c r="D600" s="98">
        <f t="shared" si="138"/>
        <v>0</v>
      </c>
      <c r="E600" s="94"/>
      <c r="F600" s="94"/>
      <c r="G600" s="137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42"/>
      <c r="S600" s="42"/>
      <c r="T600" s="42"/>
      <c r="U600" s="42"/>
    </row>
    <row r="601" spans="1:21" s="1" customFormat="1" ht="84.75" customHeight="1" hidden="1">
      <c r="A601" s="136" t="s">
        <v>261</v>
      </c>
      <c r="B601" s="97"/>
      <c r="C601" s="97"/>
      <c r="D601" s="98">
        <f t="shared" si="138"/>
        <v>0</v>
      </c>
      <c r="E601" s="94"/>
      <c r="F601" s="94"/>
      <c r="G601" s="159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42"/>
      <c r="S601" s="42"/>
      <c r="T601" s="42"/>
      <c r="U601" s="42"/>
    </row>
    <row r="602" spans="1:21" s="1" customFormat="1" ht="69.75" customHeight="1" hidden="1">
      <c r="A602" s="136" t="s">
        <v>262</v>
      </c>
      <c r="B602" s="97"/>
      <c r="C602" s="97"/>
      <c r="D602" s="98">
        <f t="shared" si="138"/>
        <v>0</v>
      </c>
      <c r="E602" s="94"/>
      <c r="F602" s="94"/>
      <c r="G602" s="137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42"/>
      <c r="S602" s="42"/>
      <c r="T602" s="42"/>
      <c r="U602" s="42"/>
    </row>
    <row r="603" spans="1:21" s="1" customFormat="1" ht="75" customHeight="1" hidden="1">
      <c r="A603" s="136" t="s">
        <v>263</v>
      </c>
      <c r="B603" s="97"/>
      <c r="C603" s="97"/>
      <c r="D603" s="98">
        <f t="shared" si="138"/>
        <v>0</v>
      </c>
      <c r="E603" s="94"/>
      <c r="F603" s="94"/>
      <c r="G603" s="137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42"/>
      <c r="S603" s="42"/>
      <c r="T603" s="42"/>
      <c r="U603" s="42"/>
    </row>
    <row r="604" spans="1:21" s="1" customFormat="1" ht="119.25" customHeight="1" hidden="1">
      <c r="A604" s="136" t="s">
        <v>264</v>
      </c>
      <c r="B604" s="97"/>
      <c r="C604" s="97"/>
      <c r="D604" s="98">
        <f t="shared" si="138"/>
        <v>0</v>
      </c>
      <c r="E604" s="94"/>
      <c r="F604" s="94"/>
      <c r="G604" s="137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42"/>
      <c r="S604" s="42"/>
      <c r="T604" s="42"/>
      <c r="U604" s="42"/>
    </row>
    <row r="605" spans="1:21" s="1" customFormat="1" ht="67.5" customHeight="1" hidden="1">
      <c r="A605" s="136" t="s">
        <v>265</v>
      </c>
      <c r="B605" s="97"/>
      <c r="C605" s="97"/>
      <c r="D605" s="98">
        <f t="shared" si="138"/>
        <v>0</v>
      </c>
      <c r="E605" s="94"/>
      <c r="F605" s="94"/>
      <c r="G605" s="137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42"/>
      <c r="S605" s="42"/>
      <c r="T605" s="42"/>
      <c r="U605" s="42"/>
    </row>
    <row r="606" spans="1:21" s="1" customFormat="1" ht="90.75" customHeight="1" hidden="1">
      <c r="A606" s="136" t="s">
        <v>266</v>
      </c>
      <c r="B606" s="97"/>
      <c r="C606" s="97"/>
      <c r="D606" s="98">
        <f t="shared" si="138"/>
        <v>0</v>
      </c>
      <c r="E606" s="94"/>
      <c r="F606" s="94"/>
      <c r="G606" s="137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42"/>
      <c r="S606" s="42"/>
      <c r="T606" s="42"/>
      <c r="U606" s="42"/>
    </row>
    <row r="607" spans="1:21" s="1" customFormat="1" ht="117" customHeight="1" hidden="1">
      <c r="A607" s="136" t="s">
        <v>313</v>
      </c>
      <c r="B607" s="97"/>
      <c r="C607" s="97"/>
      <c r="D607" s="98">
        <f t="shared" si="138"/>
        <v>0</v>
      </c>
      <c r="E607" s="94"/>
      <c r="F607" s="94"/>
      <c r="G607" s="159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42"/>
      <c r="S607" s="42"/>
      <c r="T607" s="42"/>
      <c r="U607" s="42"/>
    </row>
    <row r="608" spans="1:21" s="1" customFormat="1" ht="103.5" customHeight="1" hidden="1">
      <c r="A608" s="136" t="s">
        <v>267</v>
      </c>
      <c r="B608" s="97"/>
      <c r="C608" s="97"/>
      <c r="D608" s="98">
        <f t="shared" si="138"/>
        <v>0</v>
      </c>
      <c r="E608" s="94"/>
      <c r="F608" s="94"/>
      <c r="G608" s="159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42"/>
      <c r="S608" s="42"/>
      <c r="T608" s="42"/>
      <c r="U608" s="42"/>
    </row>
    <row r="609" spans="1:21" s="1" customFormat="1" ht="100.5" customHeight="1" hidden="1">
      <c r="A609" s="136" t="s">
        <v>268</v>
      </c>
      <c r="B609" s="97"/>
      <c r="C609" s="97"/>
      <c r="D609" s="98">
        <f t="shared" si="138"/>
        <v>0</v>
      </c>
      <c r="E609" s="94"/>
      <c r="F609" s="94"/>
      <c r="G609" s="159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42"/>
      <c r="S609" s="42"/>
      <c r="T609" s="42"/>
      <c r="U609" s="42"/>
    </row>
    <row r="610" spans="1:21" s="1" customFormat="1" ht="78.75" customHeight="1" hidden="1">
      <c r="A610" s="136" t="s">
        <v>269</v>
      </c>
      <c r="B610" s="97"/>
      <c r="C610" s="97"/>
      <c r="D610" s="98">
        <f t="shared" si="138"/>
        <v>0</v>
      </c>
      <c r="E610" s="94"/>
      <c r="F610" s="94"/>
      <c r="G610" s="159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42"/>
      <c r="S610" s="42"/>
      <c r="T610" s="42"/>
      <c r="U610" s="42"/>
    </row>
    <row r="611" spans="1:21" s="1" customFormat="1" ht="90" customHeight="1" hidden="1">
      <c r="A611" s="136" t="s">
        <v>270</v>
      </c>
      <c r="B611" s="97"/>
      <c r="C611" s="97"/>
      <c r="D611" s="98">
        <f t="shared" si="138"/>
        <v>0</v>
      </c>
      <c r="E611" s="94"/>
      <c r="F611" s="94"/>
      <c r="G611" s="159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42"/>
      <c r="S611" s="42"/>
      <c r="T611" s="42"/>
      <c r="U611" s="42"/>
    </row>
    <row r="612" spans="1:21" s="1" customFormat="1" ht="89.25" customHeight="1" hidden="1">
      <c r="A612" s="136" t="s">
        <v>271</v>
      </c>
      <c r="B612" s="97"/>
      <c r="C612" s="97"/>
      <c r="D612" s="98">
        <f t="shared" si="138"/>
        <v>0</v>
      </c>
      <c r="E612" s="94"/>
      <c r="F612" s="94"/>
      <c r="G612" s="159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42"/>
      <c r="S612" s="42"/>
      <c r="T612" s="42"/>
      <c r="U612" s="42"/>
    </row>
    <row r="613" spans="1:21" s="1" customFormat="1" ht="96" customHeight="1" hidden="1">
      <c r="A613" s="136" t="s">
        <v>272</v>
      </c>
      <c r="B613" s="97"/>
      <c r="C613" s="97"/>
      <c r="D613" s="98">
        <f t="shared" si="138"/>
        <v>0</v>
      </c>
      <c r="E613" s="94"/>
      <c r="F613" s="94"/>
      <c r="G613" s="159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42"/>
      <c r="S613" s="42"/>
      <c r="T613" s="42"/>
      <c r="U613" s="42"/>
    </row>
    <row r="614" spans="1:21" s="1" customFormat="1" ht="85.5" customHeight="1" hidden="1">
      <c r="A614" s="136" t="s">
        <v>273</v>
      </c>
      <c r="B614" s="97"/>
      <c r="C614" s="97"/>
      <c r="D614" s="98">
        <f t="shared" si="138"/>
        <v>0</v>
      </c>
      <c r="E614" s="94"/>
      <c r="F614" s="94"/>
      <c r="G614" s="159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42"/>
      <c r="S614" s="42"/>
      <c r="T614" s="42"/>
      <c r="U614" s="42"/>
    </row>
    <row r="615" spans="1:21" s="1" customFormat="1" ht="62.25" customHeight="1" hidden="1">
      <c r="A615" s="136" t="s">
        <v>274</v>
      </c>
      <c r="B615" s="97"/>
      <c r="C615" s="97"/>
      <c r="D615" s="98">
        <f t="shared" si="138"/>
        <v>0</v>
      </c>
      <c r="E615" s="94"/>
      <c r="F615" s="94"/>
      <c r="G615" s="159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42"/>
      <c r="S615" s="42"/>
      <c r="T615" s="42"/>
      <c r="U615" s="42"/>
    </row>
    <row r="616" spans="1:21" s="1" customFormat="1" ht="60.75" customHeight="1" hidden="1">
      <c r="A616" s="136" t="s">
        <v>275</v>
      </c>
      <c r="B616" s="97"/>
      <c r="C616" s="97"/>
      <c r="D616" s="98">
        <f t="shared" si="138"/>
        <v>0</v>
      </c>
      <c r="E616" s="94"/>
      <c r="F616" s="94"/>
      <c r="G616" s="137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42"/>
      <c r="S616" s="42"/>
      <c r="T616" s="42"/>
      <c r="U616" s="42"/>
    </row>
    <row r="617" spans="1:21" s="1" customFormat="1" ht="74.25" customHeight="1" hidden="1">
      <c r="A617" s="136" t="s">
        <v>276</v>
      </c>
      <c r="B617" s="97"/>
      <c r="C617" s="97"/>
      <c r="D617" s="98">
        <f t="shared" si="138"/>
        <v>0</v>
      </c>
      <c r="E617" s="94"/>
      <c r="F617" s="94"/>
      <c r="G617" s="137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42"/>
      <c r="S617" s="42"/>
      <c r="T617" s="42"/>
      <c r="U617" s="42"/>
    </row>
    <row r="618" spans="1:21" s="1" customFormat="1" ht="73.5" customHeight="1" hidden="1">
      <c r="A618" s="136" t="s">
        <v>277</v>
      </c>
      <c r="B618" s="97"/>
      <c r="C618" s="97"/>
      <c r="D618" s="98">
        <f t="shared" si="138"/>
        <v>0</v>
      </c>
      <c r="E618" s="94"/>
      <c r="F618" s="94"/>
      <c r="G618" s="159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42"/>
      <c r="S618" s="42"/>
      <c r="T618" s="42"/>
      <c r="U618" s="42"/>
    </row>
    <row r="619" spans="1:21" s="1" customFormat="1" ht="78.75" customHeight="1" hidden="1">
      <c r="A619" s="136" t="s">
        <v>278</v>
      </c>
      <c r="B619" s="97"/>
      <c r="C619" s="97"/>
      <c r="D619" s="98">
        <f t="shared" si="138"/>
        <v>0</v>
      </c>
      <c r="E619" s="94"/>
      <c r="F619" s="94"/>
      <c r="G619" s="159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42"/>
      <c r="S619" s="42"/>
      <c r="T619" s="42"/>
      <c r="U619" s="42"/>
    </row>
    <row r="620" spans="1:21" s="1" customFormat="1" ht="93" customHeight="1" hidden="1">
      <c r="A620" s="136" t="s">
        <v>279</v>
      </c>
      <c r="B620" s="97"/>
      <c r="C620" s="97"/>
      <c r="D620" s="98">
        <f t="shared" si="138"/>
        <v>0</v>
      </c>
      <c r="E620" s="94"/>
      <c r="F620" s="94"/>
      <c r="G620" s="159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42"/>
      <c r="S620" s="42"/>
      <c r="T620" s="42"/>
      <c r="U620" s="42"/>
    </row>
    <row r="621" spans="1:21" s="1" customFormat="1" ht="76.5" customHeight="1" hidden="1">
      <c r="A621" s="136" t="s">
        <v>280</v>
      </c>
      <c r="B621" s="97"/>
      <c r="C621" s="97"/>
      <c r="D621" s="98">
        <f t="shared" si="138"/>
        <v>0</v>
      </c>
      <c r="E621" s="94"/>
      <c r="F621" s="94"/>
      <c r="G621" s="159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42"/>
      <c r="S621" s="42"/>
      <c r="T621" s="42"/>
      <c r="U621" s="42"/>
    </row>
    <row r="622" spans="1:21" s="1" customFormat="1" ht="82.5" customHeight="1" hidden="1">
      <c r="A622" s="136" t="s">
        <v>281</v>
      </c>
      <c r="B622" s="97"/>
      <c r="C622" s="97"/>
      <c r="D622" s="98">
        <f t="shared" si="138"/>
        <v>0</v>
      </c>
      <c r="E622" s="94"/>
      <c r="F622" s="94"/>
      <c r="G622" s="159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42"/>
      <c r="S622" s="42"/>
      <c r="T622" s="42"/>
      <c r="U622" s="42"/>
    </row>
    <row r="623" spans="1:21" s="1" customFormat="1" ht="77.25" customHeight="1" hidden="1">
      <c r="A623" s="136" t="s">
        <v>282</v>
      </c>
      <c r="B623" s="97"/>
      <c r="C623" s="97"/>
      <c r="D623" s="98">
        <f t="shared" si="138"/>
        <v>0</v>
      </c>
      <c r="E623" s="94"/>
      <c r="F623" s="94"/>
      <c r="G623" s="159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42"/>
      <c r="S623" s="42"/>
      <c r="T623" s="42"/>
      <c r="U623" s="42"/>
    </row>
    <row r="624" spans="1:21" s="1" customFormat="1" ht="82.5" customHeight="1" hidden="1">
      <c r="A624" s="136" t="s">
        <v>283</v>
      </c>
      <c r="B624" s="97"/>
      <c r="C624" s="97"/>
      <c r="D624" s="98">
        <f t="shared" si="138"/>
        <v>0</v>
      </c>
      <c r="E624" s="94"/>
      <c r="F624" s="94"/>
      <c r="G624" s="159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42"/>
      <c r="S624" s="42"/>
      <c r="T624" s="42"/>
      <c r="U624" s="42"/>
    </row>
    <row r="625" spans="1:21" s="1" customFormat="1" ht="94.5" customHeight="1" hidden="1">
      <c r="A625" s="160" t="s">
        <v>312</v>
      </c>
      <c r="B625" s="97"/>
      <c r="C625" s="97"/>
      <c r="D625" s="98">
        <f t="shared" si="138"/>
        <v>0</v>
      </c>
      <c r="E625" s="94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42"/>
      <c r="S625" s="42"/>
      <c r="T625" s="42"/>
      <c r="U625" s="42"/>
    </row>
    <row r="626" spans="1:21" s="1" customFormat="1" ht="78.75" customHeight="1" hidden="1">
      <c r="A626" s="160" t="s">
        <v>252</v>
      </c>
      <c r="B626" s="97"/>
      <c r="C626" s="97"/>
      <c r="D626" s="98">
        <f t="shared" si="138"/>
        <v>0</v>
      </c>
      <c r="E626" s="94"/>
      <c r="F626" s="94"/>
      <c r="G626" s="161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42"/>
      <c r="S626" s="42"/>
      <c r="T626" s="42"/>
      <c r="U626" s="42"/>
    </row>
    <row r="627" spans="1:21" s="1" customFormat="1" ht="89.25" customHeight="1" hidden="1">
      <c r="A627" s="136" t="s">
        <v>351</v>
      </c>
      <c r="B627" s="97"/>
      <c r="C627" s="97"/>
      <c r="D627" s="98">
        <f t="shared" si="138"/>
        <v>0</v>
      </c>
      <c r="E627" s="94"/>
      <c r="F627" s="94"/>
      <c r="G627" s="162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42"/>
      <c r="S627" s="42"/>
      <c r="T627" s="42"/>
      <c r="U627" s="42"/>
    </row>
    <row r="628" spans="1:21" s="1" customFormat="1" ht="117.75" customHeight="1" hidden="1">
      <c r="A628" s="136" t="s">
        <v>352</v>
      </c>
      <c r="B628" s="97"/>
      <c r="C628" s="97"/>
      <c r="D628" s="98">
        <f t="shared" si="138"/>
        <v>0</v>
      </c>
      <c r="E628" s="94"/>
      <c r="F628" s="94"/>
      <c r="G628" s="163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42"/>
      <c r="S628" s="42"/>
      <c r="T628" s="42"/>
      <c r="U628" s="42"/>
    </row>
    <row r="629" spans="1:21" s="1" customFormat="1" ht="108.75" customHeight="1" hidden="1">
      <c r="A629" s="136" t="s">
        <v>353</v>
      </c>
      <c r="B629" s="97"/>
      <c r="C629" s="97"/>
      <c r="D629" s="98">
        <f t="shared" si="138"/>
        <v>0</v>
      </c>
      <c r="E629" s="94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42"/>
      <c r="S629" s="42"/>
      <c r="T629" s="42"/>
      <c r="U629" s="42"/>
    </row>
    <row r="630" spans="1:21" s="1" customFormat="1" ht="108.75" customHeight="1" hidden="1">
      <c r="A630" s="136" t="s">
        <v>354</v>
      </c>
      <c r="B630" s="97"/>
      <c r="C630" s="97"/>
      <c r="D630" s="98">
        <f>+F630+G630+H630+I630+J630+K630+L630+M630+N630+O630+P630+Q630</f>
        <v>0</v>
      </c>
      <c r="E630" s="94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42"/>
      <c r="S630" s="42"/>
      <c r="T630" s="42"/>
      <c r="U630" s="42"/>
    </row>
    <row r="631" spans="1:21" s="1" customFormat="1" ht="108.75" customHeight="1" hidden="1">
      <c r="A631" s="136" t="s">
        <v>355</v>
      </c>
      <c r="B631" s="97"/>
      <c r="C631" s="97"/>
      <c r="D631" s="98">
        <f>+F631+G631+H631+I631+J631+K631+L631+M631+N631+O631+P631+Q631</f>
        <v>0</v>
      </c>
      <c r="E631" s="94"/>
      <c r="F631" s="94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42"/>
      <c r="S631" s="42"/>
      <c r="T631" s="42"/>
      <c r="U631" s="42"/>
    </row>
    <row r="632" spans="1:21" s="1" customFormat="1" ht="71.25" customHeight="1" hidden="1">
      <c r="A632" s="160" t="s">
        <v>356</v>
      </c>
      <c r="B632" s="97"/>
      <c r="C632" s="97"/>
      <c r="D632" s="98">
        <f>+F632+G632+H632+I632+J632+K632+L632+M632+N632+O632+P632+Q632</f>
        <v>0</v>
      </c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42"/>
      <c r="S632" s="42"/>
      <c r="T632" s="42"/>
      <c r="U632" s="42"/>
    </row>
    <row r="633" spans="1:21" s="1" customFormat="1" ht="63" hidden="1">
      <c r="A633" s="160" t="s">
        <v>386</v>
      </c>
      <c r="B633" s="97"/>
      <c r="C633" s="97"/>
      <c r="D633" s="98">
        <f>+F633+G633+H633+I633+J633+K633+L633+M633+N633+O633+P633+Q633</f>
        <v>0</v>
      </c>
      <c r="E633" s="94"/>
      <c r="F633" s="94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42"/>
      <c r="S633" s="42"/>
      <c r="T633" s="42"/>
      <c r="U633" s="42"/>
    </row>
    <row r="634" spans="1:21" s="1" customFormat="1" ht="43.5" customHeight="1" hidden="1">
      <c r="A634" s="160"/>
      <c r="B634" s="97"/>
      <c r="C634" s="97"/>
      <c r="D634" s="161">
        <f aca="true" t="shared" si="139" ref="D634:D670">F634+G634+H634+I634+J634+K634+L634+M634+N634+O634+P634+Q634</f>
        <v>0</v>
      </c>
      <c r="E634" s="94"/>
      <c r="F634" s="94"/>
      <c r="G634" s="94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42"/>
      <c r="S634" s="42"/>
      <c r="T634" s="42"/>
      <c r="U634" s="42"/>
    </row>
    <row r="635" spans="1:21" s="1" customFormat="1" ht="43.5" customHeight="1" hidden="1">
      <c r="A635" s="160"/>
      <c r="B635" s="97"/>
      <c r="C635" s="97"/>
      <c r="D635" s="161">
        <f t="shared" si="139"/>
        <v>0</v>
      </c>
      <c r="E635" s="94"/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42"/>
      <c r="S635" s="42"/>
      <c r="T635" s="42"/>
      <c r="U635" s="42"/>
    </row>
    <row r="636" spans="1:21" s="1" customFormat="1" ht="43.5" customHeight="1" hidden="1">
      <c r="A636" s="160"/>
      <c r="B636" s="97"/>
      <c r="C636" s="97"/>
      <c r="D636" s="161">
        <f t="shared" si="139"/>
        <v>0</v>
      </c>
      <c r="E636" s="94"/>
      <c r="F636" s="94"/>
      <c r="G636" s="94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42"/>
      <c r="S636" s="42"/>
      <c r="T636" s="42"/>
      <c r="U636" s="42"/>
    </row>
    <row r="637" spans="1:21" s="1" customFormat="1" ht="43.5" customHeight="1" hidden="1">
      <c r="A637" s="160"/>
      <c r="B637" s="97"/>
      <c r="C637" s="97"/>
      <c r="D637" s="161">
        <f t="shared" si="139"/>
        <v>0</v>
      </c>
      <c r="E637" s="94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42"/>
      <c r="S637" s="42"/>
      <c r="T637" s="42"/>
      <c r="U637" s="42"/>
    </row>
    <row r="638" spans="1:21" s="1" customFormat="1" ht="43.5" customHeight="1" hidden="1">
      <c r="A638" s="160"/>
      <c r="B638" s="97"/>
      <c r="C638" s="97"/>
      <c r="D638" s="161">
        <f t="shared" si="139"/>
        <v>0</v>
      </c>
      <c r="E638" s="94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42"/>
      <c r="S638" s="42"/>
      <c r="T638" s="42"/>
      <c r="U638" s="42"/>
    </row>
    <row r="639" spans="1:21" s="1" customFormat="1" ht="43.5" customHeight="1" hidden="1">
      <c r="A639" s="160"/>
      <c r="B639" s="97"/>
      <c r="C639" s="97"/>
      <c r="D639" s="161">
        <f t="shared" si="139"/>
        <v>0</v>
      </c>
      <c r="E639" s="94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42"/>
      <c r="S639" s="42"/>
      <c r="T639" s="42"/>
      <c r="U639" s="42"/>
    </row>
    <row r="640" spans="1:21" s="1" customFormat="1" ht="74.25" customHeight="1" hidden="1">
      <c r="A640" s="160"/>
      <c r="B640" s="97"/>
      <c r="C640" s="97"/>
      <c r="D640" s="161">
        <f t="shared" si="139"/>
        <v>0</v>
      </c>
      <c r="E640" s="94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42"/>
      <c r="S640" s="42"/>
      <c r="T640" s="42"/>
      <c r="U640" s="42"/>
    </row>
    <row r="641" spans="1:21" s="1" customFormat="1" ht="74.25" customHeight="1" hidden="1">
      <c r="A641" s="136"/>
      <c r="B641" s="97"/>
      <c r="C641" s="97"/>
      <c r="D641" s="161">
        <f t="shared" si="139"/>
        <v>0</v>
      </c>
      <c r="E641" s="94"/>
      <c r="F641" s="94"/>
      <c r="G641" s="94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42"/>
      <c r="S641" s="42"/>
      <c r="T641" s="42"/>
      <c r="U641" s="42"/>
    </row>
    <row r="642" spans="1:21" s="1" customFormat="1" ht="74.25" customHeight="1" hidden="1">
      <c r="A642" s="136"/>
      <c r="B642" s="97"/>
      <c r="C642" s="97"/>
      <c r="D642" s="161">
        <f t="shared" si="139"/>
        <v>0</v>
      </c>
      <c r="E642" s="94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42"/>
      <c r="S642" s="42"/>
      <c r="T642" s="42"/>
      <c r="U642" s="42"/>
    </row>
    <row r="643" spans="1:21" s="1" customFormat="1" ht="31.5" hidden="1">
      <c r="A643" s="96" t="s">
        <v>374</v>
      </c>
      <c r="B643" s="97">
        <v>100101</v>
      </c>
      <c r="C643" s="97"/>
      <c r="D643" s="161">
        <f>F643+G643+H643+I643+J643+K643+L643+M643+N643+O643+P643+Q643</f>
        <v>0</v>
      </c>
      <c r="E643" s="94"/>
      <c r="F643" s="94">
        <f>F644</f>
        <v>0</v>
      </c>
      <c r="G643" s="94">
        <f aca="true" t="shared" si="140" ref="G643:Q643">G644</f>
        <v>0</v>
      </c>
      <c r="H643" s="94">
        <f t="shared" si="140"/>
        <v>0</v>
      </c>
      <c r="I643" s="94">
        <f t="shared" si="140"/>
        <v>0</v>
      </c>
      <c r="J643" s="94">
        <f t="shared" si="140"/>
        <v>0</v>
      </c>
      <c r="K643" s="94">
        <f t="shared" si="140"/>
        <v>0</v>
      </c>
      <c r="L643" s="94">
        <f t="shared" si="140"/>
        <v>0</v>
      </c>
      <c r="M643" s="94">
        <f t="shared" si="140"/>
        <v>0</v>
      </c>
      <c r="N643" s="94">
        <f t="shared" si="140"/>
        <v>0</v>
      </c>
      <c r="O643" s="94">
        <f t="shared" si="140"/>
        <v>0</v>
      </c>
      <c r="P643" s="94">
        <f t="shared" si="140"/>
        <v>0</v>
      </c>
      <c r="Q643" s="94">
        <f t="shared" si="140"/>
        <v>0</v>
      </c>
      <c r="R643" s="42"/>
      <c r="S643" s="42"/>
      <c r="T643" s="42"/>
      <c r="U643" s="42"/>
    </row>
    <row r="644" spans="1:21" s="1" customFormat="1" ht="50.25" customHeight="1" hidden="1">
      <c r="A644" s="104" t="s">
        <v>161</v>
      </c>
      <c r="B644" s="97"/>
      <c r="C644" s="97">
        <v>3210</v>
      </c>
      <c r="D644" s="161">
        <f>F644+G644+H644+I644+J644+K644+L644+M644+N644+O644+P644+Q644</f>
        <v>0</v>
      </c>
      <c r="E644" s="94"/>
      <c r="F644" s="94">
        <f>SUM(F645:F647)</f>
        <v>0</v>
      </c>
      <c r="G644" s="94">
        <f aca="true" t="shared" si="141" ref="G644:Q644">SUM(G645:G647)</f>
        <v>0</v>
      </c>
      <c r="H644" s="94">
        <f t="shared" si="141"/>
        <v>0</v>
      </c>
      <c r="I644" s="94">
        <f t="shared" si="141"/>
        <v>0</v>
      </c>
      <c r="J644" s="94">
        <f t="shared" si="141"/>
        <v>0</v>
      </c>
      <c r="K644" s="94">
        <f t="shared" si="141"/>
        <v>0</v>
      </c>
      <c r="L644" s="94">
        <f t="shared" si="141"/>
        <v>0</v>
      </c>
      <c r="M644" s="94">
        <f t="shared" si="141"/>
        <v>0</v>
      </c>
      <c r="N644" s="94">
        <f t="shared" si="141"/>
        <v>0</v>
      </c>
      <c r="O644" s="94">
        <f t="shared" si="141"/>
        <v>0</v>
      </c>
      <c r="P644" s="94">
        <f t="shared" si="141"/>
        <v>0</v>
      </c>
      <c r="Q644" s="94">
        <f t="shared" si="141"/>
        <v>0</v>
      </c>
      <c r="R644" s="42"/>
      <c r="S644" s="42"/>
      <c r="T644" s="42"/>
      <c r="U644" s="42"/>
    </row>
    <row r="645" spans="1:21" s="1" customFormat="1" ht="31.5" hidden="1">
      <c r="A645" s="164" t="s">
        <v>375</v>
      </c>
      <c r="B645" s="97"/>
      <c r="C645" s="97"/>
      <c r="D645" s="161">
        <f t="shared" si="139"/>
        <v>0</v>
      </c>
      <c r="E645" s="94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42"/>
      <c r="S645" s="42"/>
      <c r="T645" s="42"/>
      <c r="U645" s="42"/>
    </row>
    <row r="646" spans="1:21" s="1" customFormat="1" ht="15.75" hidden="1">
      <c r="A646" s="164" t="s">
        <v>376</v>
      </c>
      <c r="B646" s="97"/>
      <c r="C646" s="97"/>
      <c r="D646" s="161">
        <f t="shared" si="139"/>
        <v>0</v>
      </c>
      <c r="E646" s="94"/>
      <c r="F646" s="94"/>
      <c r="G646" s="94"/>
      <c r="H646" s="94"/>
      <c r="I646" s="94"/>
      <c r="J646" s="94"/>
      <c r="K646" s="94"/>
      <c r="L646" s="94"/>
      <c r="M646" s="94"/>
      <c r="N646" s="94"/>
      <c r="O646" s="94"/>
      <c r="P646" s="94"/>
      <c r="Q646" s="94"/>
      <c r="R646" s="42"/>
      <c r="S646" s="42"/>
      <c r="T646" s="42"/>
      <c r="U646" s="42"/>
    </row>
    <row r="647" spans="1:21" s="1" customFormat="1" ht="15.75" hidden="1">
      <c r="A647" s="164" t="s">
        <v>377</v>
      </c>
      <c r="B647" s="97"/>
      <c r="C647" s="97"/>
      <c r="D647" s="161">
        <f t="shared" si="139"/>
        <v>0</v>
      </c>
      <c r="E647" s="94"/>
      <c r="F647" s="94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42"/>
      <c r="S647" s="42"/>
      <c r="T647" s="42"/>
      <c r="U647" s="42"/>
    </row>
    <row r="648" spans="1:17" s="42" customFormat="1" ht="63" hidden="1">
      <c r="A648" s="96" t="s">
        <v>17</v>
      </c>
      <c r="B648" s="97">
        <v>100106</v>
      </c>
      <c r="C648" s="97"/>
      <c r="D648" s="161">
        <f>F648+G648+H648+I648+J648+K648+L648+M648+N648+O648+P648+Q648</f>
        <v>0</v>
      </c>
      <c r="E648" s="94"/>
      <c r="F648" s="163">
        <f>F649+F654</f>
        <v>0</v>
      </c>
      <c r="G648" s="163">
        <f aca="true" t="shared" si="142" ref="G648:Q648">G649+G654</f>
        <v>0</v>
      </c>
      <c r="H648" s="163">
        <f t="shared" si="142"/>
        <v>0</v>
      </c>
      <c r="I648" s="163">
        <f t="shared" si="142"/>
        <v>0</v>
      </c>
      <c r="J648" s="163">
        <f t="shared" si="142"/>
        <v>0</v>
      </c>
      <c r="K648" s="163">
        <f t="shared" si="142"/>
        <v>0</v>
      </c>
      <c r="L648" s="163">
        <f t="shared" si="142"/>
        <v>0</v>
      </c>
      <c r="M648" s="163">
        <f t="shared" si="142"/>
        <v>0</v>
      </c>
      <c r="N648" s="163">
        <f t="shared" si="142"/>
        <v>0</v>
      </c>
      <c r="O648" s="163">
        <f t="shared" si="142"/>
        <v>0</v>
      </c>
      <c r="P648" s="163">
        <f t="shared" si="142"/>
        <v>0</v>
      </c>
      <c r="Q648" s="163">
        <f t="shared" si="142"/>
        <v>0</v>
      </c>
    </row>
    <row r="649" spans="1:17" s="3" customFormat="1" ht="51" customHeight="1" hidden="1">
      <c r="A649" s="95" t="s">
        <v>16</v>
      </c>
      <c r="B649" s="138"/>
      <c r="C649" s="138">
        <v>3131</v>
      </c>
      <c r="D649" s="161">
        <f t="shared" si="139"/>
        <v>0</v>
      </c>
      <c r="E649" s="165">
        <f>+E650+E651</f>
        <v>0</v>
      </c>
      <c r="F649" s="165">
        <f>+F650+F651+F652+F653</f>
        <v>0</v>
      </c>
      <c r="G649" s="165">
        <f aca="true" t="shared" si="143" ref="G649:Q649">+G650+G651+G652+G653</f>
        <v>0</v>
      </c>
      <c r="H649" s="165">
        <f t="shared" si="143"/>
        <v>0</v>
      </c>
      <c r="I649" s="165">
        <f t="shared" si="143"/>
        <v>0</v>
      </c>
      <c r="J649" s="165">
        <f t="shared" si="143"/>
        <v>0</v>
      </c>
      <c r="K649" s="165">
        <f t="shared" si="143"/>
        <v>0</v>
      </c>
      <c r="L649" s="165">
        <f t="shared" si="143"/>
        <v>0</v>
      </c>
      <c r="M649" s="165">
        <f t="shared" si="143"/>
        <v>0</v>
      </c>
      <c r="N649" s="165">
        <f t="shared" si="143"/>
        <v>0</v>
      </c>
      <c r="O649" s="165">
        <f t="shared" si="143"/>
        <v>0</v>
      </c>
      <c r="P649" s="165">
        <f t="shared" si="143"/>
        <v>0</v>
      </c>
      <c r="Q649" s="165">
        <f t="shared" si="143"/>
        <v>0</v>
      </c>
    </row>
    <row r="650" spans="1:17" s="41" customFormat="1" ht="74.25" customHeight="1" hidden="1">
      <c r="A650" s="278" t="s">
        <v>666</v>
      </c>
      <c r="B650" s="279"/>
      <c r="C650" s="279"/>
      <c r="D650" s="280">
        <f>F650+G650+H650+I650+J650+K650+L650+M650+N650+O650+P650+Q650</f>
        <v>0</v>
      </c>
      <c r="E650" s="281"/>
      <c r="F650" s="281"/>
      <c r="G650" s="282"/>
      <c r="H650" s="281"/>
      <c r="I650" s="281"/>
      <c r="J650" s="281"/>
      <c r="K650" s="281"/>
      <c r="L650" s="281"/>
      <c r="M650" s="281"/>
      <c r="N650" s="281"/>
      <c r="O650" s="281"/>
      <c r="P650" s="281"/>
      <c r="Q650" s="281"/>
    </row>
    <row r="651" spans="1:17" s="3" customFormat="1" ht="79.5" customHeight="1" hidden="1">
      <c r="A651" s="164" t="s">
        <v>284</v>
      </c>
      <c r="B651" s="105"/>
      <c r="C651" s="105"/>
      <c r="D651" s="161">
        <f t="shared" si="139"/>
        <v>0</v>
      </c>
      <c r="E651" s="94"/>
      <c r="F651" s="94"/>
      <c r="G651" s="159"/>
      <c r="H651" s="94"/>
      <c r="I651" s="94"/>
      <c r="J651" s="94"/>
      <c r="K651" s="94"/>
      <c r="L651" s="94"/>
      <c r="M651" s="94"/>
      <c r="N651" s="94"/>
      <c r="O651" s="94"/>
      <c r="P651" s="94"/>
      <c r="Q651" s="94"/>
    </row>
    <row r="652" spans="1:17" s="3" customFormat="1" ht="79.5" customHeight="1" hidden="1">
      <c r="A652" s="164" t="s">
        <v>285</v>
      </c>
      <c r="B652" s="105"/>
      <c r="C652" s="105"/>
      <c r="D652" s="161">
        <f t="shared" si="139"/>
        <v>0</v>
      </c>
      <c r="E652" s="94"/>
      <c r="F652" s="94"/>
      <c r="G652" s="159"/>
      <c r="H652" s="94"/>
      <c r="I652" s="94"/>
      <c r="J652" s="94"/>
      <c r="K652" s="94"/>
      <c r="L652" s="94"/>
      <c r="M652" s="94"/>
      <c r="N652" s="94"/>
      <c r="O652" s="94"/>
      <c r="P652" s="94"/>
      <c r="Q652" s="94"/>
    </row>
    <row r="653" spans="1:17" s="3" customFormat="1" ht="74.25" customHeight="1" hidden="1">
      <c r="A653" s="164" t="s">
        <v>286</v>
      </c>
      <c r="B653" s="105"/>
      <c r="C653" s="105"/>
      <c r="D653" s="161">
        <f t="shared" si="139"/>
        <v>0</v>
      </c>
      <c r="E653" s="98"/>
      <c r="F653" s="98"/>
      <c r="G653" s="159"/>
      <c r="H653" s="98"/>
      <c r="I653" s="98"/>
      <c r="J653" s="98"/>
      <c r="K653" s="98"/>
      <c r="L653" s="98"/>
      <c r="M653" s="98"/>
      <c r="N653" s="98"/>
      <c r="O653" s="98"/>
      <c r="P653" s="98"/>
      <c r="Q653" s="98"/>
    </row>
    <row r="654" spans="1:17" s="3" customFormat="1" ht="53.25" customHeight="1" hidden="1">
      <c r="A654" s="95" t="s">
        <v>134</v>
      </c>
      <c r="B654" s="105"/>
      <c r="C654" s="105">
        <v>3210</v>
      </c>
      <c r="D654" s="161">
        <f aca="true" t="shared" si="144" ref="D654:D660">+F654+G654+H654+I654+J654+K654+L654+M654+N654+O654+P654+Q654</f>
        <v>0</v>
      </c>
      <c r="E654" s="161">
        <f>+E656+E657+E658+E659+E660+E655</f>
        <v>0</v>
      </c>
      <c r="F654" s="161">
        <f>+F656+F657+F658+F659+F660+F655</f>
        <v>0</v>
      </c>
      <c r="G654" s="161">
        <f aca="true" t="shared" si="145" ref="G654:Q654">+G656+G657+G658+G659+G660+G655</f>
        <v>0</v>
      </c>
      <c r="H654" s="161">
        <f t="shared" si="145"/>
        <v>0</v>
      </c>
      <c r="I654" s="161">
        <f t="shared" si="145"/>
        <v>0</v>
      </c>
      <c r="J654" s="161">
        <f t="shared" si="145"/>
        <v>0</v>
      </c>
      <c r="K654" s="161">
        <f t="shared" si="145"/>
        <v>0</v>
      </c>
      <c r="L654" s="161">
        <f t="shared" si="145"/>
        <v>0</v>
      </c>
      <c r="M654" s="161">
        <f t="shared" si="145"/>
        <v>0</v>
      </c>
      <c r="N654" s="161">
        <f t="shared" si="145"/>
        <v>0</v>
      </c>
      <c r="O654" s="161">
        <f t="shared" si="145"/>
        <v>0</v>
      </c>
      <c r="P654" s="161">
        <f t="shared" si="145"/>
        <v>0</v>
      </c>
      <c r="Q654" s="161">
        <f t="shared" si="145"/>
        <v>0</v>
      </c>
    </row>
    <row r="655" spans="1:17" s="3" customFormat="1" ht="126" hidden="1">
      <c r="A655" s="283" t="s">
        <v>667</v>
      </c>
      <c r="B655" s="276"/>
      <c r="C655" s="276"/>
      <c r="D655" s="280">
        <f t="shared" si="144"/>
        <v>0</v>
      </c>
      <c r="E655" s="284"/>
      <c r="F655" s="284"/>
      <c r="G655" s="285"/>
      <c r="H655" s="284"/>
      <c r="I655" s="284"/>
      <c r="J655" s="284"/>
      <c r="K655" s="284"/>
      <c r="L655" s="284"/>
      <c r="M655" s="284"/>
      <c r="N655" s="284"/>
      <c r="O655" s="284"/>
      <c r="P655" s="284"/>
      <c r="Q655" s="284"/>
    </row>
    <row r="656" spans="1:17" s="3" customFormat="1" ht="229.5" customHeight="1" hidden="1">
      <c r="A656" s="166" t="s">
        <v>347</v>
      </c>
      <c r="B656" s="105"/>
      <c r="C656" s="105"/>
      <c r="D656" s="161">
        <f t="shared" si="144"/>
        <v>0</v>
      </c>
      <c r="E656" s="98"/>
      <c r="F656" s="98"/>
      <c r="G656" s="167"/>
      <c r="H656" s="98"/>
      <c r="I656" s="98"/>
      <c r="J656" s="98"/>
      <c r="K656" s="98"/>
      <c r="L656" s="98"/>
      <c r="M656" s="98"/>
      <c r="N656" s="98"/>
      <c r="O656" s="98"/>
      <c r="P656" s="98"/>
      <c r="Q656" s="98"/>
    </row>
    <row r="657" spans="1:17" s="3" customFormat="1" ht="233.25" customHeight="1" hidden="1">
      <c r="A657" s="166" t="s">
        <v>346</v>
      </c>
      <c r="B657" s="105"/>
      <c r="C657" s="105"/>
      <c r="D657" s="161">
        <f t="shared" si="144"/>
        <v>0</v>
      </c>
      <c r="E657" s="98"/>
      <c r="F657" s="98"/>
      <c r="G657" s="167"/>
      <c r="H657" s="98"/>
      <c r="I657" s="98"/>
      <c r="J657" s="98"/>
      <c r="K657" s="98"/>
      <c r="L657" s="98"/>
      <c r="M657" s="98"/>
      <c r="N657" s="98"/>
      <c r="O657" s="98"/>
      <c r="P657" s="98"/>
      <c r="Q657" s="98"/>
    </row>
    <row r="658" spans="1:17" s="3" customFormat="1" ht="202.5" customHeight="1" hidden="1">
      <c r="A658" s="166" t="s">
        <v>350</v>
      </c>
      <c r="B658" s="105"/>
      <c r="C658" s="105"/>
      <c r="D658" s="161">
        <f t="shared" si="144"/>
        <v>0</v>
      </c>
      <c r="E658" s="98"/>
      <c r="F658" s="98"/>
      <c r="G658" s="167"/>
      <c r="H658" s="98"/>
      <c r="I658" s="98"/>
      <c r="J658" s="98"/>
      <c r="K658" s="98"/>
      <c r="L658" s="98"/>
      <c r="M658" s="98"/>
      <c r="N658" s="98"/>
      <c r="O658" s="98"/>
      <c r="P658" s="98"/>
      <c r="Q658" s="98"/>
    </row>
    <row r="659" spans="1:17" s="3" customFormat="1" ht="271.5" customHeight="1" hidden="1">
      <c r="A659" s="166" t="s">
        <v>349</v>
      </c>
      <c r="B659" s="105"/>
      <c r="C659" s="105"/>
      <c r="D659" s="161">
        <f t="shared" si="144"/>
        <v>0</v>
      </c>
      <c r="E659" s="98"/>
      <c r="F659" s="98"/>
      <c r="G659" s="167"/>
      <c r="H659" s="98"/>
      <c r="I659" s="98"/>
      <c r="J659" s="98"/>
      <c r="K659" s="98"/>
      <c r="L659" s="98"/>
      <c r="M659" s="98"/>
      <c r="N659" s="98"/>
      <c r="O659" s="98"/>
      <c r="P659" s="98"/>
      <c r="Q659" s="98"/>
    </row>
    <row r="660" spans="1:17" s="3" customFormat="1" ht="259.5" customHeight="1" hidden="1">
      <c r="A660" s="166" t="s">
        <v>348</v>
      </c>
      <c r="B660" s="105"/>
      <c r="C660" s="105"/>
      <c r="D660" s="161">
        <f t="shared" si="144"/>
        <v>0</v>
      </c>
      <c r="E660" s="98"/>
      <c r="F660" s="98"/>
      <c r="G660" s="167"/>
      <c r="H660" s="98"/>
      <c r="I660" s="98"/>
      <c r="J660" s="98"/>
      <c r="K660" s="98"/>
      <c r="L660" s="98"/>
      <c r="M660" s="98"/>
      <c r="N660" s="98"/>
      <c r="O660" s="98"/>
      <c r="P660" s="98"/>
      <c r="Q660" s="98"/>
    </row>
    <row r="661" spans="1:17" s="3" customFormat="1" ht="27" customHeight="1" hidden="1">
      <c r="A661" s="96" t="s">
        <v>26</v>
      </c>
      <c r="B661" s="105">
        <v>100103</v>
      </c>
      <c r="C661" s="105"/>
      <c r="D661" s="161">
        <f t="shared" si="139"/>
        <v>0</v>
      </c>
      <c r="E661" s="94">
        <f aca="true" t="shared" si="146" ref="E661:Q661">+E662</f>
        <v>0</v>
      </c>
      <c r="F661" s="94">
        <f t="shared" si="146"/>
        <v>0</v>
      </c>
      <c r="G661" s="94">
        <f t="shared" si="146"/>
        <v>0</v>
      </c>
      <c r="H661" s="94">
        <f t="shared" si="146"/>
        <v>0</v>
      </c>
      <c r="I661" s="94">
        <f t="shared" si="146"/>
        <v>0</v>
      </c>
      <c r="J661" s="94">
        <f t="shared" si="146"/>
        <v>0</v>
      </c>
      <c r="K661" s="94">
        <f t="shared" si="146"/>
        <v>0</v>
      </c>
      <c r="L661" s="94">
        <f t="shared" si="146"/>
        <v>0</v>
      </c>
      <c r="M661" s="94">
        <f t="shared" si="146"/>
        <v>0</v>
      </c>
      <c r="N661" s="94">
        <f t="shared" si="146"/>
        <v>0</v>
      </c>
      <c r="O661" s="94">
        <f t="shared" si="146"/>
        <v>0</v>
      </c>
      <c r="P661" s="94">
        <f t="shared" si="146"/>
        <v>0</v>
      </c>
      <c r="Q661" s="94">
        <f t="shared" si="146"/>
        <v>0</v>
      </c>
    </row>
    <row r="662" spans="1:17" s="3" customFormat="1" ht="52.5" customHeight="1" hidden="1">
      <c r="A662" s="95" t="s">
        <v>134</v>
      </c>
      <c r="B662" s="105"/>
      <c r="C662" s="105">
        <v>3210</v>
      </c>
      <c r="D662" s="161">
        <f>F662+G662+H662+I662+J662+K662+L662+M662+N662+O662+P662+Q662</f>
        <v>0</v>
      </c>
      <c r="E662" s="98"/>
      <c r="F662" s="98">
        <f>+F664+F663</f>
        <v>0</v>
      </c>
      <c r="G662" s="98">
        <f aca="true" t="shared" si="147" ref="G662:Q662">+G664+G663</f>
        <v>0</v>
      </c>
      <c r="H662" s="98">
        <f t="shared" si="147"/>
        <v>0</v>
      </c>
      <c r="I662" s="98">
        <f t="shared" si="147"/>
        <v>0</v>
      </c>
      <c r="J662" s="98">
        <f t="shared" si="147"/>
        <v>0</v>
      </c>
      <c r="K662" s="98">
        <f t="shared" si="147"/>
        <v>0</v>
      </c>
      <c r="L662" s="98">
        <f t="shared" si="147"/>
        <v>0</v>
      </c>
      <c r="M662" s="98">
        <f t="shared" si="147"/>
        <v>0</v>
      </c>
      <c r="N662" s="98">
        <f t="shared" si="147"/>
        <v>0</v>
      </c>
      <c r="O662" s="98">
        <f t="shared" si="147"/>
        <v>0</v>
      </c>
      <c r="P662" s="98">
        <f t="shared" si="147"/>
        <v>0</v>
      </c>
      <c r="Q662" s="98">
        <f t="shared" si="147"/>
        <v>0</v>
      </c>
    </row>
    <row r="663" spans="1:17" s="3" customFormat="1" ht="47.25" customHeight="1" hidden="1">
      <c r="A663" s="168" t="s">
        <v>293</v>
      </c>
      <c r="B663" s="132"/>
      <c r="C663" s="132"/>
      <c r="D663" s="135">
        <f>+F663+G663+H663+I663+J663+K663+L663+M663+N663+O663+P663+Q663</f>
        <v>0</v>
      </c>
      <c r="E663" s="135"/>
      <c r="F663" s="135"/>
      <c r="G663" s="135"/>
      <c r="H663" s="135"/>
      <c r="I663" s="135"/>
      <c r="J663" s="135"/>
      <c r="K663" s="135"/>
      <c r="L663" s="135"/>
      <c r="M663" s="135"/>
      <c r="N663" s="135"/>
      <c r="O663" s="135"/>
      <c r="P663" s="135"/>
      <c r="Q663" s="135"/>
    </row>
    <row r="664" spans="1:17" s="3" customFormat="1" ht="31.5" hidden="1">
      <c r="A664" s="106" t="s">
        <v>396</v>
      </c>
      <c r="B664" s="105"/>
      <c r="C664" s="105"/>
      <c r="D664" s="161">
        <f t="shared" si="139"/>
        <v>0</v>
      </c>
      <c r="E664" s="94"/>
      <c r="F664" s="94"/>
      <c r="G664" s="94"/>
      <c r="H664" s="94"/>
      <c r="I664" s="94"/>
      <c r="J664" s="94"/>
      <c r="K664" s="94"/>
      <c r="L664" s="94"/>
      <c r="M664" s="94"/>
      <c r="N664" s="94"/>
      <c r="O664" s="133"/>
      <c r="P664" s="94"/>
      <c r="Q664" s="94"/>
    </row>
    <row r="665" spans="1:17" s="3" customFormat="1" ht="74.25" customHeight="1" hidden="1">
      <c r="A665" s="169"/>
      <c r="B665" s="105"/>
      <c r="C665" s="105"/>
      <c r="D665" s="161">
        <f t="shared" si="139"/>
        <v>0</v>
      </c>
      <c r="E665" s="94"/>
      <c r="F665" s="94"/>
      <c r="G665" s="94"/>
      <c r="H665" s="94"/>
      <c r="I665" s="94"/>
      <c r="J665" s="94"/>
      <c r="K665" s="94"/>
      <c r="L665" s="94"/>
      <c r="M665" s="94"/>
      <c r="N665" s="94"/>
      <c r="O665" s="133"/>
      <c r="P665" s="94"/>
      <c r="Q665" s="94"/>
    </row>
    <row r="666" spans="1:17" s="3" customFormat="1" ht="67.5" customHeight="1" hidden="1">
      <c r="A666" s="169"/>
      <c r="B666" s="105"/>
      <c r="C666" s="105"/>
      <c r="D666" s="161">
        <f t="shared" si="139"/>
        <v>0</v>
      </c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133"/>
      <c r="P666" s="94"/>
      <c r="Q666" s="94"/>
    </row>
    <row r="667" spans="1:17" s="3" customFormat="1" ht="67.5" customHeight="1" hidden="1">
      <c r="A667" s="169"/>
      <c r="B667" s="105"/>
      <c r="C667" s="105"/>
      <c r="D667" s="161">
        <f t="shared" si="139"/>
        <v>0</v>
      </c>
      <c r="E667" s="94"/>
      <c r="F667" s="94"/>
      <c r="G667" s="94"/>
      <c r="H667" s="94"/>
      <c r="I667" s="94"/>
      <c r="J667" s="94"/>
      <c r="K667" s="94"/>
      <c r="L667" s="94"/>
      <c r="M667" s="94"/>
      <c r="N667" s="94"/>
      <c r="O667" s="133"/>
      <c r="P667" s="94"/>
      <c r="Q667" s="94"/>
    </row>
    <row r="668" spans="1:17" s="3" customFormat="1" ht="67.5" customHeight="1" hidden="1">
      <c r="A668" s="169"/>
      <c r="B668" s="105"/>
      <c r="C668" s="105"/>
      <c r="D668" s="161">
        <f t="shared" si="139"/>
        <v>0</v>
      </c>
      <c r="E668" s="94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</row>
    <row r="669" spans="1:17" s="3" customFormat="1" ht="67.5" customHeight="1" hidden="1">
      <c r="A669" s="96"/>
      <c r="B669" s="105"/>
      <c r="C669" s="105"/>
      <c r="D669" s="161">
        <f t="shared" si="139"/>
        <v>0</v>
      </c>
      <c r="E669" s="94"/>
      <c r="F669" s="94"/>
      <c r="G669" s="94"/>
      <c r="H669" s="94"/>
      <c r="I669" s="94"/>
      <c r="J669" s="94"/>
      <c r="K669" s="94"/>
      <c r="L669" s="94"/>
      <c r="M669" s="94"/>
      <c r="N669" s="94"/>
      <c r="O669" s="94"/>
      <c r="P669" s="94"/>
      <c r="Q669" s="94"/>
    </row>
    <row r="670" spans="1:17" s="3" customFormat="1" ht="67.5" customHeight="1" hidden="1">
      <c r="A670" s="96"/>
      <c r="B670" s="105"/>
      <c r="C670" s="105"/>
      <c r="D670" s="161">
        <f t="shared" si="139"/>
        <v>0</v>
      </c>
      <c r="E670" s="94"/>
      <c r="F670" s="94"/>
      <c r="G670" s="94"/>
      <c r="H670" s="94"/>
      <c r="I670" s="94"/>
      <c r="J670" s="94"/>
      <c r="K670" s="94"/>
      <c r="L670" s="94"/>
      <c r="M670" s="94"/>
      <c r="N670" s="94"/>
      <c r="O670" s="94"/>
      <c r="P670" s="94"/>
      <c r="Q670" s="94"/>
    </row>
    <row r="671" spans="1:17" s="42" customFormat="1" ht="38.25" customHeight="1" hidden="1">
      <c r="A671" s="4" t="s">
        <v>187</v>
      </c>
      <c r="B671" s="97">
        <v>170603</v>
      </c>
      <c r="C671" s="97"/>
      <c r="D671" s="94">
        <f>D672</f>
        <v>0</v>
      </c>
      <c r="E671" s="94"/>
      <c r="F671" s="94">
        <f>F672</f>
        <v>0</v>
      </c>
      <c r="G671" s="94">
        <f aca="true" t="shared" si="148" ref="G671:Q671">G672</f>
        <v>0</v>
      </c>
      <c r="H671" s="94">
        <f t="shared" si="148"/>
        <v>0</v>
      </c>
      <c r="I671" s="94">
        <f t="shared" si="148"/>
        <v>0</v>
      </c>
      <c r="J671" s="94">
        <f t="shared" si="148"/>
        <v>0</v>
      </c>
      <c r="K671" s="94">
        <f t="shared" si="148"/>
        <v>0</v>
      </c>
      <c r="L671" s="94">
        <f t="shared" si="148"/>
        <v>0</v>
      </c>
      <c r="M671" s="94">
        <f t="shared" si="148"/>
        <v>0</v>
      </c>
      <c r="N671" s="94">
        <f t="shared" si="148"/>
        <v>0</v>
      </c>
      <c r="O671" s="94">
        <f t="shared" si="148"/>
        <v>0</v>
      </c>
      <c r="P671" s="94">
        <f t="shared" si="148"/>
        <v>0</v>
      </c>
      <c r="Q671" s="94">
        <f t="shared" si="148"/>
        <v>0</v>
      </c>
    </row>
    <row r="672" spans="1:21" s="41" customFormat="1" ht="51" customHeight="1" hidden="1">
      <c r="A672" s="95" t="s">
        <v>134</v>
      </c>
      <c r="B672" s="105"/>
      <c r="C672" s="105">
        <v>3210</v>
      </c>
      <c r="D672" s="98">
        <f>SUM(D673:D678)</f>
        <v>0</v>
      </c>
      <c r="E672" s="98">
        <f aca="true" t="shared" si="149" ref="E672:Q672">SUM(E673:E678)</f>
        <v>0</v>
      </c>
      <c r="F672" s="98">
        <f t="shared" si="149"/>
        <v>0</v>
      </c>
      <c r="G672" s="98">
        <f t="shared" si="149"/>
        <v>0</v>
      </c>
      <c r="H672" s="98">
        <f t="shared" si="149"/>
        <v>0</v>
      </c>
      <c r="I672" s="98">
        <f t="shared" si="149"/>
        <v>0</v>
      </c>
      <c r="J672" s="98">
        <f t="shared" si="149"/>
        <v>0</v>
      </c>
      <c r="K672" s="98">
        <f t="shared" si="149"/>
        <v>0</v>
      </c>
      <c r="L672" s="98">
        <f t="shared" si="149"/>
        <v>0</v>
      </c>
      <c r="M672" s="98">
        <f t="shared" si="149"/>
        <v>0</v>
      </c>
      <c r="N672" s="98">
        <f t="shared" si="149"/>
        <v>0</v>
      </c>
      <c r="O672" s="98">
        <f t="shared" si="149"/>
        <v>0</v>
      </c>
      <c r="P672" s="98">
        <f t="shared" si="149"/>
        <v>0</v>
      </c>
      <c r="Q672" s="98">
        <f t="shared" si="149"/>
        <v>0</v>
      </c>
      <c r="R672" s="3"/>
      <c r="S672" s="3"/>
      <c r="T672" s="3"/>
      <c r="U672" s="3"/>
    </row>
    <row r="673" spans="1:21" s="41" customFormat="1" ht="90.75" customHeight="1" hidden="1">
      <c r="A673" s="170" t="s">
        <v>318</v>
      </c>
      <c r="B673" s="105"/>
      <c r="C673" s="105"/>
      <c r="D673" s="98">
        <f aca="true" t="shared" si="150" ref="D673:D678">+F673+G673+H673+I673+J673+K673+L673+M673+N673+O673+P673+Q673</f>
        <v>0</v>
      </c>
      <c r="E673" s="98"/>
      <c r="F673" s="98"/>
      <c r="G673" s="171"/>
      <c r="H673" s="98"/>
      <c r="I673" s="98"/>
      <c r="J673" s="98"/>
      <c r="K673" s="98"/>
      <c r="L673" s="98"/>
      <c r="M673" s="98"/>
      <c r="N673" s="98"/>
      <c r="O673" s="98"/>
      <c r="P673" s="98"/>
      <c r="Q673" s="98"/>
      <c r="R673" s="3"/>
      <c r="S673" s="3"/>
      <c r="T673" s="3"/>
      <c r="U673" s="3"/>
    </row>
    <row r="674" spans="1:21" s="41" customFormat="1" ht="103.5" customHeight="1" hidden="1">
      <c r="A674" s="172" t="s">
        <v>319</v>
      </c>
      <c r="B674" s="105"/>
      <c r="C674" s="105"/>
      <c r="D674" s="98">
        <f t="shared" si="150"/>
        <v>0</v>
      </c>
      <c r="E674" s="98"/>
      <c r="F674" s="98"/>
      <c r="G674" s="171"/>
      <c r="H674" s="98"/>
      <c r="I674" s="98"/>
      <c r="J674" s="98"/>
      <c r="K674" s="98"/>
      <c r="L674" s="98"/>
      <c r="M674" s="98"/>
      <c r="N674" s="98"/>
      <c r="O674" s="98"/>
      <c r="P674" s="98"/>
      <c r="Q674" s="98"/>
      <c r="R674" s="3"/>
      <c r="S674" s="3"/>
      <c r="T674" s="3"/>
      <c r="U674" s="3"/>
    </row>
    <row r="675" spans="1:21" s="41" customFormat="1" ht="86.25" customHeight="1" hidden="1">
      <c r="A675" s="164" t="s">
        <v>288</v>
      </c>
      <c r="B675" s="105"/>
      <c r="C675" s="105"/>
      <c r="D675" s="98">
        <f t="shared" si="150"/>
        <v>0</v>
      </c>
      <c r="E675" s="98"/>
      <c r="F675" s="98"/>
      <c r="G675" s="173"/>
      <c r="H675" s="98"/>
      <c r="I675" s="98"/>
      <c r="J675" s="98"/>
      <c r="K675" s="98"/>
      <c r="L675" s="98"/>
      <c r="M675" s="98"/>
      <c r="N675" s="98"/>
      <c r="O675" s="98"/>
      <c r="P675" s="98"/>
      <c r="Q675" s="98"/>
      <c r="R675" s="3"/>
      <c r="S675" s="3"/>
      <c r="T675" s="3"/>
      <c r="U675" s="3"/>
    </row>
    <row r="676" spans="1:21" s="41" customFormat="1" ht="72" customHeight="1" hidden="1">
      <c r="A676" s="164" t="s">
        <v>289</v>
      </c>
      <c r="B676" s="105"/>
      <c r="C676" s="105"/>
      <c r="D676" s="98">
        <f t="shared" si="150"/>
        <v>0</v>
      </c>
      <c r="E676" s="98"/>
      <c r="F676" s="98"/>
      <c r="G676" s="173"/>
      <c r="H676" s="98"/>
      <c r="I676" s="98"/>
      <c r="J676" s="98"/>
      <c r="K676" s="98"/>
      <c r="L676" s="98"/>
      <c r="M676" s="98"/>
      <c r="N676" s="98"/>
      <c r="O676" s="98"/>
      <c r="P676" s="98"/>
      <c r="Q676" s="98"/>
      <c r="R676" s="3"/>
      <c r="S676" s="3"/>
      <c r="T676" s="3"/>
      <c r="U676" s="3"/>
    </row>
    <row r="677" spans="1:21" s="41" customFormat="1" ht="75.75" customHeight="1" hidden="1">
      <c r="A677" s="164" t="s">
        <v>290</v>
      </c>
      <c r="B677" s="105"/>
      <c r="C677" s="105"/>
      <c r="D677" s="98">
        <f t="shared" si="150"/>
        <v>0</v>
      </c>
      <c r="E677" s="98"/>
      <c r="F677" s="98"/>
      <c r="G677" s="173"/>
      <c r="H677" s="98"/>
      <c r="I677" s="98"/>
      <c r="J677" s="98"/>
      <c r="K677" s="98"/>
      <c r="L677" s="98"/>
      <c r="M677" s="98"/>
      <c r="N677" s="98"/>
      <c r="O677" s="98"/>
      <c r="P677" s="98"/>
      <c r="Q677" s="98"/>
      <c r="R677" s="3"/>
      <c r="S677" s="3"/>
      <c r="T677" s="3"/>
      <c r="U677" s="3"/>
    </row>
    <row r="678" spans="1:17" s="1" customFormat="1" ht="83.25" customHeight="1" hidden="1">
      <c r="A678" s="164" t="s">
        <v>291</v>
      </c>
      <c r="B678" s="141"/>
      <c r="C678" s="141"/>
      <c r="D678" s="98">
        <f t="shared" si="150"/>
        <v>0</v>
      </c>
      <c r="E678" s="133"/>
      <c r="F678" s="133"/>
      <c r="G678" s="173"/>
      <c r="H678" s="133"/>
      <c r="I678" s="133"/>
      <c r="J678" s="133"/>
      <c r="K678" s="133"/>
      <c r="L678" s="133"/>
      <c r="M678" s="133"/>
      <c r="N678" s="133"/>
      <c r="O678" s="133"/>
      <c r="P678" s="133"/>
      <c r="Q678" s="133"/>
    </row>
    <row r="679" spans="1:17" s="42" customFormat="1" ht="42" customHeight="1" hidden="1">
      <c r="A679" s="96" t="s">
        <v>316</v>
      </c>
      <c r="B679" s="97">
        <v>100202</v>
      </c>
      <c r="C679" s="97"/>
      <c r="D679" s="98">
        <f>+D680+D682+D690</f>
        <v>0</v>
      </c>
      <c r="E679" s="98">
        <f aca="true" t="shared" si="151" ref="E679:Q679">+E680+E682+E690</f>
        <v>0</v>
      </c>
      <c r="F679" s="98">
        <f>+F680+F682+F690</f>
        <v>0</v>
      </c>
      <c r="G679" s="98">
        <f t="shared" si="151"/>
        <v>0</v>
      </c>
      <c r="H679" s="98">
        <f t="shared" si="151"/>
        <v>0</v>
      </c>
      <c r="I679" s="98">
        <f t="shared" si="151"/>
        <v>0</v>
      </c>
      <c r="J679" s="98">
        <f t="shared" si="151"/>
        <v>0</v>
      </c>
      <c r="K679" s="98">
        <f t="shared" si="151"/>
        <v>0</v>
      </c>
      <c r="L679" s="98">
        <f t="shared" si="151"/>
        <v>0</v>
      </c>
      <c r="M679" s="98">
        <f t="shared" si="151"/>
        <v>0</v>
      </c>
      <c r="N679" s="98">
        <f t="shared" si="151"/>
        <v>0</v>
      </c>
      <c r="O679" s="98">
        <f t="shared" si="151"/>
        <v>0</v>
      </c>
      <c r="P679" s="98">
        <f t="shared" si="151"/>
        <v>0</v>
      </c>
      <c r="Q679" s="98">
        <f t="shared" si="151"/>
        <v>0</v>
      </c>
    </row>
    <row r="680" spans="1:17" s="42" customFormat="1" ht="34.5" customHeight="1" hidden="1">
      <c r="A680" s="95" t="s">
        <v>13</v>
      </c>
      <c r="B680" s="138"/>
      <c r="C680" s="138">
        <v>3142</v>
      </c>
      <c r="D680" s="98">
        <f>+D681</f>
        <v>0</v>
      </c>
      <c r="E680" s="98">
        <f aca="true" t="shared" si="152" ref="E680:Q680">+E681</f>
        <v>0</v>
      </c>
      <c r="F680" s="98">
        <f t="shared" si="152"/>
        <v>0</v>
      </c>
      <c r="G680" s="98">
        <f t="shared" si="152"/>
        <v>0</v>
      </c>
      <c r="H680" s="98">
        <f t="shared" si="152"/>
        <v>0</v>
      </c>
      <c r="I680" s="98">
        <f t="shared" si="152"/>
        <v>0</v>
      </c>
      <c r="J680" s="98">
        <f t="shared" si="152"/>
        <v>0</v>
      </c>
      <c r="K680" s="98">
        <f t="shared" si="152"/>
        <v>0</v>
      </c>
      <c r="L680" s="98">
        <f t="shared" si="152"/>
        <v>0</v>
      </c>
      <c r="M680" s="98">
        <f t="shared" si="152"/>
        <v>0</v>
      </c>
      <c r="N680" s="98">
        <f t="shared" si="152"/>
        <v>0</v>
      </c>
      <c r="O680" s="98">
        <f t="shared" si="152"/>
        <v>0</v>
      </c>
      <c r="P680" s="98">
        <f t="shared" si="152"/>
        <v>0</v>
      </c>
      <c r="Q680" s="98">
        <f t="shared" si="152"/>
        <v>0</v>
      </c>
    </row>
    <row r="681" spans="1:17" s="42" customFormat="1" ht="124.5" customHeight="1" hidden="1">
      <c r="A681" s="8" t="s">
        <v>317</v>
      </c>
      <c r="B681" s="97"/>
      <c r="C681" s="97"/>
      <c r="D681" s="98">
        <f>+F681+G681+H681+I681+J681+K681+L681+M681+N681+O681+P681+Q681</f>
        <v>0</v>
      </c>
      <c r="E681" s="98"/>
      <c r="F681" s="98"/>
      <c r="G681" s="98"/>
      <c r="H681" s="98"/>
      <c r="I681" s="98"/>
      <c r="J681" s="98"/>
      <c r="K681" s="98"/>
      <c r="L681" s="98"/>
      <c r="M681" s="98"/>
      <c r="N681" s="98"/>
      <c r="O681" s="98"/>
      <c r="P681" s="98"/>
      <c r="Q681" s="98"/>
    </row>
    <row r="682" spans="1:17" s="3" customFormat="1" ht="53.25" customHeight="1" hidden="1">
      <c r="A682" s="95" t="s">
        <v>149</v>
      </c>
      <c r="B682" s="105"/>
      <c r="C682" s="105">
        <v>3210</v>
      </c>
      <c r="D682" s="98">
        <f>D687+D689+D688+D686+D685+D684+D683</f>
        <v>0</v>
      </c>
      <c r="E682" s="98">
        <f>E687+E689+E688+E686+E685+E684+E683</f>
        <v>0</v>
      </c>
      <c r="F682" s="98">
        <f>F687+F689+F688+F686+F685+F684+F683</f>
        <v>0</v>
      </c>
      <c r="G682" s="98">
        <f aca="true" t="shared" si="153" ref="G682:Q682">G687+G689+G688+G686+G685+G684+G683</f>
        <v>0</v>
      </c>
      <c r="H682" s="98">
        <f t="shared" si="153"/>
        <v>0</v>
      </c>
      <c r="I682" s="98">
        <f t="shared" si="153"/>
        <v>0</v>
      </c>
      <c r="J682" s="98">
        <f t="shared" si="153"/>
        <v>0</v>
      </c>
      <c r="K682" s="98">
        <f t="shared" si="153"/>
        <v>0</v>
      </c>
      <c r="L682" s="98">
        <f t="shared" si="153"/>
        <v>0</v>
      </c>
      <c r="M682" s="98">
        <f t="shared" si="153"/>
        <v>0</v>
      </c>
      <c r="N682" s="98">
        <f t="shared" si="153"/>
        <v>0</v>
      </c>
      <c r="O682" s="98">
        <f t="shared" si="153"/>
        <v>0</v>
      </c>
      <c r="P682" s="98">
        <f t="shared" si="153"/>
        <v>0</v>
      </c>
      <c r="Q682" s="98">
        <f t="shared" si="153"/>
        <v>0</v>
      </c>
    </row>
    <row r="683" spans="1:17" s="41" customFormat="1" ht="113.25" customHeight="1" hidden="1">
      <c r="A683" s="107" t="s">
        <v>561</v>
      </c>
      <c r="B683" s="132"/>
      <c r="C683" s="132"/>
      <c r="D683" s="133">
        <f aca="true" t="shared" si="154" ref="D683:D691">+F683+G683+H683+I683+J683+K683+L683+M683+N683+O683+P683+Q683</f>
        <v>0</v>
      </c>
      <c r="E683" s="135"/>
      <c r="F683" s="135"/>
      <c r="G683" s="135"/>
      <c r="H683" s="135"/>
      <c r="I683" s="135"/>
      <c r="J683" s="135"/>
      <c r="K683" s="135"/>
      <c r="L683" s="133"/>
      <c r="M683" s="135"/>
      <c r="N683" s="135"/>
      <c r="O683" s="135"/>
      <c r="P683" s="135"/>
      <c r="Q683" s="135"/>
    </row>
    <row r="684" spans="1:17" s="41" customFormat="1" ht="27.75" customHeight="1" hidden="1">
      <c r="A684" s="169"/>
      <c r="B684" s="132"/>
      <c r="C684" s="132"/>
      <c r="D684" s="135">
        <f t="shared" si="154"/>
        <v>0</v>
      </c>
      <c r="E684" s="135"/>
      <c r="F684" s="135"/>
      <c r="G684" s="135"/>
      <c r="H684" s="135"/>
      <c r="I684" s="135"/>
      <c r="J684" s="135"/>
      <c r="K684" s="135"/>
      <c r="L684" s="135"/>
      <c r="M684" s="135"/>
      <c r="N684" s="135"/>
      <c r="O684" s="135"/>
      <c r="P684" s="135"/>
      <c r="Q684" s="135"/>
    </row>
    <row r="685" spans="1:17" s="3" customFormat="1" ht="81" customHeight="1" hidden="1">
      <c r="A685" s="139"/>
      <c r="B685" s="105"/>
      <c r="C685" s="105"/>
      <c r="D685" s="98">
        <f t="shared" si="154"/>
        <v>0</v>
      </c>
      <c r="E685" s="98"/>
      <c r="F685" s="98"/>
      <c r="G685" s="98"/>
      <c r="H685" s="98"/>
      <c r="I685" s="98"/>
      <c r="J685" s="98"/>
      <c r="K685" s="98"/>
      <c r="L685" s="98"/>
      <c r="M685" s="98"/>
      <c r="N685" s="98"/>
      <c r="O685" s="98"/>
      <c r="P685" s="98"/>
      <c r="Q685" s="98"/>
    </row>
    <row r="686" spans="1:17" s="3" customFormat="1" ht="174.75" customHeight="1" hidden="1">
      <c r="A686" s="139"/>
      <c r="B686" s="105"/>
      <c r="C686" s="105"/>
      <c r="D686" s="98">
        <f t="shared" si="154"/>
        <v>0</v>
      </c>
      <c r="E686" s="98"/>
      <c r="F686" s="98"/>
      <c r="G686" s="98"/>
      <c r="H686" s="98"/>
      <c r="I686" s="98"/>
      <c r="J686" s="98"/>
      <c r="K686" s="98"/>
      <c r="L686" s="98"/>
      <c r="M686" s="98"/>
      <c r="N686" s="98"/>
      <c r="O686" s="98"/>
      <c r="P686" s="98"/>
      <c r="Q686" s="98"/>
    </row>
    <row r="687" spans="1:21" s="1" customFormat="1" ht="77.25" customHeight="1" hidden="1">
      <c r="A687" s="139"/>
      <c r="B687" s="97"/>
      <c r="C687" s="97"/>
      <c r="D687" s="98">
        <f t="shared" si="154"/>
        <v>0</v>
      </c>
      <c r="E687" s="94"/>
      <c r="F687" s="94"/>
      <c r="G687" s="94"/>
      <c r="H687" s="94"/>
      <c r="I687" s="94"/>
      <c r="J687" s="94"/>
      <c r="K687" s="94"/>
      <c r="L687" s="94"/>
      <c r="M687" s="94"/>
      <c r="N687" s="94"/>
      <c r="O687" s="94"/>
      <c r="P687" s="94"/>
      <c r="Q687" s="94"/>
      <c r="R687" s="42"/>
      <c r="S687" s="42"/>
      <c r="T687" s="42"/>
      <c r="U687" s="42"/>
    </row>
    <row r="688" spans="1:21" s="1" customFormat="1" ht="134.25" customHeight="1" hidden="1">
      <c r="A688" s="139"/>
      <c r="B688" s="97"/>
      <c r="C688" s="97"/>
      <c r="D688" s="98">
        <f t="shared" si="154"/>
        <v>0</v>
      </c>
      <c r="E688" s="94"/>
      <c r="F688" s="94"/>
      <c r="G688" s="94"/>
      <c r="H688" s="94"/>
      <c r="I688" s="94"/>
      <c r="J688" s="94"/>
      <c r="K688" s="94"/>
      <c r="L688" s="94"/>
      <c r="M688" s="94"/>
      <c r="N688" s="94"/>
      <c r="O688" s="94"/>
      <c r="P688" s="94"/>
      <c r="Q688" s="94"/>
      <c r="R688" s="42"/>
      <c r="S688" s="42"/>
      <c r="T688" s="42"/>
      <c r="U688" s="42"/>
    </row>
    <row r="689" spans="1:21" s="1" customFormat="1" ht="159" customHeight="1" hidden="1">
      <c r="A689" s="139"/>
      <c r="B689" s="97"/>
      <c r="C689" s="97"/>
      <c r="D689" s="98">
        <f t="shared" si="154"/>
        <v>0</v>
      </c>
      <c r="E689" s="94"/>
      <c r="F689" s="94"/>
      <c r="G689" s="94"/>
      <c r="H689" s="94"/>
      <c r="I689" s="94"/>
      <c r="J689" s="94"/>
      <c r="K689" s="94"/>
      <c r="L689" s="94"/>
      <c r="M689" s="94"/>
      <c r="N689" s="94"/>
      <c r="O689" s="94"/>
      <c r="P689" s="94"/>
      <c r="Q689" s="94"/>
      <c r="R689" s="42"/>
      <c r="S689" s="42"/>
      <c r="T689" s="42"/>
      <c r="U689" s="42"/>
    </row>
    <row r="690" spans="1:21" s="1" customFormat="1" ht="31.5" hidden="1">
      <c r="A690" s="88" t="s">
        <v>15</v>
      </c>
      <c r="B690" s="97"/>
      <c r="C690" s="97">
        <v>3122</v>
      </c>
      <c r="D690" s="98">
        <f t="shared" si="154"/>
        <v>0</v>
      </c>
      <c r="E690" s="94"/>
      <c r="F690" s="94">
        <f>F691</f>
        <v>0</v>
      </c>
      <c r="G690" s="94">
        <f aca="true" t="shared" si="155" ref="G690:Q690">G691</f>
        <v>0</v>
      </c>
      <c r="H690" s="94">
        <f t="shared" si="155"/>
        <v>0</v>
      </c>
      <c r="I690" s="94">
        <f t="shared" si="155"/>
        <v>0</v>
      </c>
      <c r="J690" s="94">
        <f t="shared" si="155"/>
        <v>0</v>
      </c>
      <c r="K690" s="94">
        <f t="shared" si="155"/>
        <v>0</v>
      </c>
      <c r="L690" s="94">
        <f t="shared" si="155"/>
        <v>0</v>
      </c>
      <c r="M690" s="94">
        <f t="shared" si="155"/>
        <v>0</v>
      </c>
      <c r="N690" s="94">
        <f t="shared" si="155"/>
        <v>0</v>
      </c>
      <c r="O690" s="94">
        <f t="shared" si="155"/>
        <v>0</v>
      </c>
      <c r="P690" s="94">
        <f t="shared" si="155"/>
        <v>0</v>
      </c>
      <c r="Q690" s="94">
        <f t="shared" si="155"/>
        <v>0</v>
      </c>
      <c r="R690" s="42"/>
      <c r="S690" s="42"/>
      <c r="T690" s="42"/>
      <c r="U690" s="42"/>
    </row>
    <row r="691" spans="1:21" s="1" customFormat="1" ht="78.75" hidden="1">
      <c r="A691" s="106" t="s">
        <v>326</v>
      </c>
      <c r="B691" s="97"/>
      <c r="C691" s="97"/>
      <c r="D691" s="98">
        <f t="shared" si="154"/>
        <v>0</v>
      </c>
      <c r="E691" s="94"/>
      <c r="F691" s="94"/>
      <c r="G691" s="94"/>
      <c r="H691" s="94"/>
      <c r="I691" s="94"/>
      <c r="J691" s="94"/>
      <c r="K691" s="94"/>
      <c r="L691" s="94"/>
      <c r="M691" s="94"/>
      <c r="N691" s="94"/>
      <c r="O691" s="94"/>
      <c r="P691" s="94"/>
      <c r="Q691" s="94"/>
      <c r="R691" s="42"/>
      <c r="S691" s="42"/>
      <c r="T691" s="42"/>
      <c r="U691" s="42"/>
    </row>
    <row r="692" spans="1:17" s="42" customFormat="1" ht="32.25" customHeight="1" hidden="1">
      <c r="A692" s="4" t="s">
        <v>143</v>
      </c>
      <c r="B692" s="97">
        <v>100203</v>
      </c>
      <c r="C692" s="97"/>
      <c r="D692" s="94">
        <f>D693+D695+D714</f>
        <v>0</v>
      </c>
      <c r="E692" s="94">
        <f>E693+E695+E714</f>
        <v>0</v>
      </c>
      <c r="F692" s="94">
        <f>F693+F695+F714</f>
        <v>0</v>
      </c>
      <c r="G692" s="94">
        <f aca="true" t="shared" si="156" ref="G692:Q692">G693+G695+G714</f>
        <v>0</v>
      </c>
      <c r="H692" s="94">
        <f t="shared" si="156"/>
        <v>0</v>
      </c>
      <c r="I692" s="94">
        <f t="shared" si="156"/>
        <v>0</v>
      </c>
      <c r="J692" s="94">
        <f t="shared" si="156"/>
        <v>0</v>
      </c>
      <c r="K692" s="94">
        <f t="shared" si="156"/>
        <v>0</v>
      </c>
      <c r="L692" s="94">
        <f t="shared" si="156"/>
        <v>0</v>
      </c>
      <c r="M692" s="94">
        <f t="shared" si="156"/>
        <v>0</v>
      </c>
      <c r="N692" s="94">
        <f t="shared" si="156"/>
        <v>0</v>
      </c>
      <c r="O692" s="94">
        <f t="shared" si="156"/>
        <v>0</v>
      </c>
      <c r="P692" s="94">
        <f t="shared" si="156"/>
        <v>0</v>
      </c>
      <c r="Q692" s="94">
        <f t="shared" si="156"/>
        <v>0</v>
      </c>
    </row>
    <row r="693" spans="1:21" s="41" customFormat="1" ht="47.25" customHeight="1" hidden="1">
      <c r="A693" s="95" t="s">
        <v>147</v>
      </c>
      <c r="B693" s="105"/>
      <c r="C693" s="105">
        <v>3110</v>
      </c>
      <c r="D693" s="98">
        <f>D694</f>
        <v>0</v>
      </c>
      <c r="E693" s="98"/>
      <c r="F693" s="98">
        <f aca="true" t="shared" si="157" ref="F693:Q693">F694</f>
        <v>0</v>
      </c>
      <c r="G693" s="98">
        <f t="shared" si="157"/>
        <v>0</v>
      </c>
      <c r="H693" s="98">
        <f t="shared" si="157"/>
        <v>0</v>
      </c>
      <c r="I693" s="98">
        <f t="shared" si="157"/>
        <v>0</v>
      </c>
      <c r="J693" s="98">
        <f t="shared" si="157"/>
        <v>0</v>
      </c>
      <c r="K693" s="98">
        <f t="shared" si="157"/>
        <v>0</v>
      </c>
      <c r="L693" s="98">
        <f t="shared" si="157"/>
        <v>0</v>
      </c>
      <c r="M693" s="98">
        <f t="shared" si="157"/>
        <v>0</v>
      </c>
      <c r="N693" s="98">
        <f t="shared" si="157"/>
        <v>0</v>
      </c>
      <c r="O693" s="98">
        <f t="shared" si="157"/>
        <v>0</v>
      </c>
      <c r="P693" s="98">
        <f t="shared" si="157"/>
        <v>0</v>
      </c>
      <c r="Q693" s="98">
        <f t="shared" si="157"/>
        <v>0</v>
      </c>
      <c r="R693" s="3"/>
      <c r="S693" s="3"/>
      <c r="T693" s="3"/>
      <c r="U693" s="3"/>
    </row>
    <row r="694" spans="1:21" s="1" customFormat="1" ht="61.5" customHeight="1" hidden="1">
      <c r="A694" s="96" t="s">
        <v>24</v>
      </c>
      <c r="B694" s="97"/>
      <c r="C694" s="97"/>
      <c r="D694" s="163">
        <f>F694+G694+H694+I694+J694+K694+L694+M694+N694+O694+P694+Q694</f>
        <v>0</v>
      </c>
      <c r="E694" s="94"/>
      <c r="F694" s="94"/>
      <c r="G694" s="94"/>
      <c r="H694" s="94"/>
      <c r="I694" s="94"/>
      <c r="J694" s="94"/>
      <c r="K694" s="94"/>
      <c r="L694" s="94"/>
      <c r="M694" s="94"/>
      <c r="N694" s="94"/>
      <c r="O694" s="94"/>
      <c r="P694" s="94"/>
      <c r="Q694" s="94"/>
      <c r="R694" s="42"/>
      <c r="S694" s="42"/>
      <c r="T694" s="42"/>
      <c r="U694" s="42"/>
    </row>
    <row r="695" spans="1:21" s="1" customFormat="1" ht="33.75" customHeight="1" hidden="1">
      <c r="A695" s="95" t="s">
        <v>135</v>
      </c>
      <c r="B695" s="138"/>
      <c r="C695" s="138">
        <v>3132</v>
      </c>
      <c r="D695" s="94">
        <f>+F695+G695+H695+I695+J695+K695+L695+M695+N695+O695+P695+Q695</f>
        <v>0</v>
      </c>
      <c r="E695" s="94">
        <f>+E710+E711+E712+E713</f>
        <v>0</v>
      </c>
      <c r="F695" s="94">
        <f>+F698+F699+F700+F701+F702+F703+F704+F705+F706+F707+F708+F709+F697+F696</f>
        <v>0</v>
      </c>
      <c r="G695" s="94">
        <f aca="true" t="shared" si="158" ref="G695:Q695">+G698+G699+G700+G701+G702+G703+G704+G705+G706+G707+G708+G709+G697+G696</f>
        <v>0</v>
      </c>
      <c r="H695" s="94">
        <f t="shared" si="158"/>
        <v>0</v>
      </c>
      <c r="I695" s="94">
        <f t="shared" si="158"/>
        <v>0</v>
      </c>
      <c r="J695" s="94">
        <f t="shared" si="158"/>
        <v>0</v>
      </c>
      <c r="K695" s="94">
        <f t="shared" si="158"/>
        <v>0</v>
      </c>
      <c r="L695" s="94">
        <f t="shared" si="158"/>
        <v>0</v>
      </c>
      <c r="M695" s="94">
        <f t="shared" si="158"/>
        <v>0</v>
      </c>
      <c r="N695" s="94">
        <f t="shared" si="158"/>
        <v>0</v>
      </c>
      <c r="O695" s="94">
        <f t="shared" si="158"/>
        <v>0</v>
      </c>
      <c r="P695" s="94">
        <f t="shared" si="158"/>
        <v>0</v>
      </c>
      <c r="Q695" s="94">
        <f t="shared" si="158"/>
        <v>0</v>
      </c>
      <c r="R695" s="42"/>
      <c r="S695" s="42"/>
      <c r="T695" s="42"/>
      <c r="U695" s="42"/>
    </row>
    <row r="696" spans="1:21" s="1" customFormat="1" ht="31.5" hidden="1">
      <c r="A696" s="275" t="s">
        <v>664</v>
      </c>
      <c r="B696" s="276"/>
      <c r="C696" s="276"/>
      <c r="D696" s="277">
        <f>+F696+G696+H696+I696+K696+J696+L696+M696+N696+O696+P696+Q696</f>
        <v>0</v>
      </c>
      <c r="E696" s="277"/>
      <c r="F696" s="277"/>
      <c r="G696" s="277"/>
      <c r="H696" s="277"/>
      <c r="I696" s="277"/>
      <c r="J696" s="277"/>
      <c r="K696" s="277"/>
      <c r="L696" s="277"/>
      <c r="M696" s="277"/>
      <c r="N696" s="277"/>
      <c r="O696" s="277"/>
      <c r="P696" s="277"/>
      <c r="Q696" s="277"/>
      <c r="R696" s="42"/>
      <c r="S696" s="42"/>
      <c r="T696" s="42"/>
      <c r="U696" s="42"/>
    </row>
    <row r="697" spans="1:21" s="1" customFormat="1" ht="87" customHeight="1" hidden="1">
      <c r="A697" s="4" t="s">
        <v>602</v>
      </c>
      <c r="B697" s="105"/>
      <c r="C697" s="105"/>
      <c r="D697" s="94">
        <f>+F697+G697+H697+I697+K697+J697+L697+M697+N697+O697+P697+Q697</f>
        <v>0</v>
      </c>
      <c r="E697" s="94"/>
      <c r="F697" s="94"/>
      <c r="G697" s="94"/>
      <c r="H697" s="94"/>
      <c r="I697" s="94"/>
      <c r="J697" s="94"/>
      <c r="K697" s="94"/>
      <c r="L697" s="94"/>
      <c r="M697" s="94"/>
      <c r="N697" s="94"/>
      <c r="O697" s="94"/>
      <c r="P697" s="94"/>
      <c r="Q697" s="94"/>
      <c r="R697" s="42"/>
      <c r="S697" s="42"/>
      <c r="T697" s="42"/>
      <c r="U697" s="42"/>
    </row>
    <row r="698" spans="1:21" s="1" customFormat="1" ht="57" customHeight="1" hidden="1">
      <c r="A698" s="107" t="s">
        <v>562</v>
      </c>
      <c r="B698" s="105"/>
      <c r="C698" s="105"/>
      <c r="D698" s="94">
        <f>+F698+G698+H698+I698+K698+J698+L698+M698+N698+O698+P698+Q698</f>
        <v>0</v>
      </c>
      <c r="E698" s="94"/>
      <c r="F698" s="94"/>
      <c r="G698" s="94"/>
      <c r="H698" s="94"/>
      <c r="I698" s="94"/>
      <c r="J698" s="94"/>
      <c r="K698" s="94"/>
      <c r="L698" s="94"/>
      <c r="M698" s="94"/>
      <c r="N698" s="94"/>
      <c r="O698" s="94"/>
      <c r="P698" s="94"/>
      <c r="Q698" s="94"/>
      <c r="R698" s="42"/>
      <c r="S698" s="42"/>
      <c r="T698" s="42"/>
      <c r="U698" s="42"/>
    </row>
    <row r="699" spans="1:21" s="1" customFormat="1" ht="52.5" customHeight="1" hidden="1">
      <c r="A699" s="107" t="s">
        <v>563</v>
      </c>
      <c r="B699" s="105"/>
      <c r="C699" s="105"/>
      <c r="D699" s="94">
        <f aca="true" t="shared" si="159" ref="D699:D705">+F699+G699+H699+I699+K699+J699+L699+M699+N699+O699+P699+Q699</f>
        <v>0</v>
      </c>
      <c r="E699" s="94"/>
      <c r="F699" s="94"/>
      <c r="G699" s="94"/>
      <c r="H699" s="94"/>
      <c r="I699" s="94"/>
      <c r="J699" s="94"/>
      <c r="K699" s="94"/>
      <c r="L699" s="94"/>
      <c r="M699" s="94"/>
      <c r="N699" s="94"/>
      <c r="O699" s="94"/>
      <c r="P699" s="94"/>
      <c r="Q699" s="94"/>
      <c r="R699" s="42"/>
      <c r="S699" s="42"/>
      <c r="T699" s="42"/>
      <c r="U699" s="42"/>
    </row>
    <row r="700" spans="1:21" s="1" customFormat="1" ht="100.5" customHeight="1" hidden="1">
      <c r="A700" s="107" t="s">
        <v>564</v>
      </c>
      <c r="B700" s="105"/>
      <c r="C700" s="105"/>
      <c r="D700" s="94">
        <f t="shared" si="159"/>
        <v>0</v>
      </c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42"/>
      <c r="S700" s="42"/>
      <c r="T700" s="42"/>
      <c r="U700" s="42"/>
    </row>
    <row r="701" spans="1:21" s="1" customFormat="1" ht="87.75" customHeight="1" hidden="1">
      <c r="A701" s="107" t="s">
        <v>565</v>
      </c>
      <c r="B701" s="105"/>
      <c r="C701" s="105"/>
      <c r="D701" s="94">
        <f t="shared" si="159"/>
        <v>0</v>
      </c>
      <c r="E701" s="94"/>
      <c r="F701" s="94"/>
      <c r="G701" s="94"/>
      <c r="H701" s="94"/>
      <c r="I701" s="94"/>
      <c r="J701" s="94"/>
      <c r="K701" s="94"/>
      <c r="L701" s="94"/>
      <c r="M701" s="94"/>
      <c r="N701" s="94"/>
      <c r="O701" s="94"/>
      <c r="P701" s="94"/>
      <c r="Q701" s="94"/>
      <c r="R701" s="42"/>
      <c r="S701" s="42"/>
      <c r="T701" s="42"/>
      <c r="U701" s="42"/>
    </row>
    <row r="702" spans="1:21" s="1" customFormat="1" ht="100.5" customHeight="1" hidden="1">
      <c r="A702" s="107" t="s">
        <v>566</v>
      </c>
      <c r="B702" s="105"/>
      <c r="C702" s="105"/>
      <c r="D702" s="94">
        <f t="shared" si="159"/>
        <v>0</v>
      </c>
      <c r="E702" s="94"/>
      <c r="F702" s="94"/>
      <c r="G702" s="94"/>
      <c r="H702" s="94"/>
      <c r="I702" s="94"/>
      <c r="J702" s="94"/>
      <c r="K702" s="94"/>
      <c r="L702" s="94"/>
      <c r="M702" s="94"/>
      <c r="N702" s="94"/>
      <c r="O702" s="94"/>
      <c r="P702" s="94"/>
      <c r="Q702" s="94"/>
      <c r="R702" s="42"/>
      <c r="S702" s="42"/>
      <c r="T702" s="42"/>
      <c r="U702" s="42"/>
    </row>
    <row r="703" spans="1:21" s="1" customFormat="1" ht="75" customHeight="1" hidden="1">
      <c r="A703" s="107" t="s">
        <v>567</v>
      </c>
      <c r="B703" s="105"/>
      <c r="C703" s="105"/>
      <c r="D703" s="94">
        <f t="shared" si="159"/>
        <v>0</v>
      </c>
      <c r="E703" s="94"/>
      <c r="F703" s="94"/>
      <c r="G703" s="94"/>
      <c r="H703" s="94"/>
      <c r="I703" s="94"/>
      <c r="J703" s="94"/>
      <c r="K703" s="94"/>
      <c r="L703" s="94"/>
      <c r="M703" s="94"/>
      <c r="N703" s="94"/>
      <c r="O703" s="94"/>
      <c r="P703" s="94"/>
      <c r="Q703" s="94"/>
      <c r="R703" s="42"/>
      <c r="S703" s="42"/>
      <c r="T703" s="42"/>
      <c r="U703" s="42"/>
    </row>
    <row r="704" spans="1:21" s="1" customFormat="1" ht="62.25" customHeight="1" hidden="1">
      <c r="A704" s="107" t="s">
        <v>611</v>
      </c>
      <c r="B704" s="105"/>
      <c r="C704" s="105"/>
      <c r="D704" s="94">
        <f t="shared" si="159"/>
        <v>0</v>
      </c>
      <c r="E704" s="94"/>
      <c r="F704" s="94"/>
      <c r="G704" s="94"/>
      <c r="H704" s="94"/>
      <c r="I704" s="94"/>
      <c r="J704" s="94"/>
      <c r="K704" s="94"/>
      <c r="L704" s="94"/>
      <c r="M704" s="94"/>
      <c r="N704" s="94"/>
      <c r="O704" s="94"/>
      <c r="P704" s="94"/>
      <c r="Q704" s="94"/>
      <c r="R704" s="42"/>
      <c r="S704" s="42"/>
      <c r="T704" s="42"/>
      <c r="U704" s="42"/>
    </row>
    <row r="705" spans="1:21" s="1" customFormat="1" ht="69.75" customHeight="1" hidden="1">
      <c r="A705" s="107" t="s">
        <v>584</v>
      </c>
      <c r="B705" s="105"/>
      <c r="C705" s="105"/>
      <c r="D705" s="94">
        <f t="shared" si="159"/>
        <v>0</v>
      </c>
      <c r="E705" s="94"/>
      <c r="F705" s="94"/>
      <c r="G705" s="94"/>
      <c r="H705" s="94"/>
      <c r="I705" s="94"/>
      <c r="J705" s="94"/>
      <c r="K705" s="94"/>
      <c r="L705" s="94"/>
      <c r="M705" s="94"/>
      <c r="N705" s="94"/>
      <c r="O705" s="94"/>
      <c r="P705" s="94"/>
      <c r="Q705" s="94"/>
      <c r="R705" s="42"/>
      <c r="S705" s="42"/>
      <c r="T705" s="42"/>
      <c r="U705" s="42"/>
    </row>
    <row r="706" spans="1:17" s="1" customFormat="1" ht="70.5" customHeight="1" hidden="1">
      <c r="A706" s="107" t="s">
        <v>568</v>
      </c>
      <c r="B706" s="141"/>
      <c r="C706" s="141"/>
      <c r="D706" s="161">
        <f aca="true" t="shared" si="160" ref="D706:D713">F706+G706+H706+I706+J706+K706+L706+M706+N706+O706+P706+Q706</f>
        <v>0</v>
      </c>
      <c r="E706" s="133"/>
      <c r="F706" s="133"/>
      <c r="G706" s="174"/>
      <c r="H706" s="133"/>
      <c r="I706" s="133"/>
      <c r="J706" s="133"/>
      <c r="K706" s="133"/>
      <c r="L706" s="133"/>
      <c r="M706" s="133"/>
      <c r="N706" s="133"/>
      <c r="O706" s="133"/>
      <c r="P706" s="133"/>
      <c r="Q706" s="133"/>
    </row>
    <row r="707" spans="1:17" s="1" customFormat="1" ht="65.25" customHeight="1" hidden="1">
      <c r="A707" s="107" t="s">
        <v>569</v>
      </c>
      <c r="B707" s="141"/>
      <c r="C707" s="141"/>
      <c r="D707" s="161">
        <f t="shared" si="160"/>
        <v>0</v>
      </c>
      <c r="E707" s="133"/>
      <c r="F707" s="133"/>
      <c r="G707" s="133"/>
      <c r="H707" s="133"/>
      <c r="I707" s="133"/>
      <c r="J707" s="133"/>
      <c r="K707" s="133"/>
      <c r="L707" s="133"/>
      <c r="M707" s="133"/>
      <c r="N707" s="133"/>
      <c r="O707" s="133"/>
      <c r="P707" s="133"/>
      <c r="Q707" s="133"/>
    </row>
    <row r="708" spans="1:17" s="1" customFormat="1" ht="82.5" customHeight="1" hidden="1">
      <c r="A708" s="107" t="s">
        <v>570</v>
      </c>
      <c r="B708" s="141"/>
      <c r="C708" s="141"/>
      <c r="D708" s="161">
        <f t="shared" si="160"/>
        <v>0</v>
      </c>
      <c r="E708" s="133"/>
      <c r="F708" s="133"/>
      <c r="G708" s="175"/>
      <c r="H708" s="133"/>
      <c r="I708" s="133"/>
      <c r="J708" s="133"/>
      <c r="K708" s="133"/>
      <c r="L708" s="133"/>
      <c r="M708" s="133"/>
      <c r="N708" s="133"/>
      <c r="O708" s="133"/>
      <c r="P708" s="133"/>
      <c r="Q708" s="133"/>
    </row>
    <row r="709" spans="1:17" s="1" customFormat="1" ht="87.75" customHeight="1" hidden="1">
      <c r="A709" s="107" t="s">
        <v>571</v>
      </c>
      <c r="B709" s="141"/>
      <c r="C709" s="141"/>
      <c r="D709" s="161">
        <f t="shared" si="160"/>
        <v>0</v>
      </c>
      <c r="E709" s="133"/>
      <c r="F709" s="133"/>
      <c r="G709" s="133"/>
      <c r="H709" s="133"/>
      <c r="I709" s="133"/>
      <c r="J709" s="133"/>
      <c r="K709" s="133"/>
      <c r="L709" s="133"/>
      <c r="M709" s="133"/>
      <c r="N709" s="133"/>
      <c r="O709" s="133"/>
      <c r="P709" s="133"/>
      <c r="Q709" s="133"/>
    </row>
    <row r="710" spans="1:17" s="1" customFormat="1" ht="47.25" hidden="1">
      <c r="A710" s="106" t="s">
        <v>324</v>
      </c>
      <c r="B710" s="141"/>
      <c r="C710" s="141"/>
      <c r="D710" s="161">
        <f t="shared" si="160"/>
        <v>0</v>
      </c>
      <c r="E710" s="133"/>
      <c r="F710" s="133"/>
      <c r="G710" s="174"/>
      <c r="H710" s="133"/>
      <c r="I710" s="133"/>
      <c r="J710" s="133"/>
      <c r="K710" s="133"/>
      <c r="L710" s="133"/>
      <c r="M710" s="133"/>
      <c r="N710" s="133"/>
      <c r="O710" s="133"/>
      <c r="P710" s="133"/>
      <c r="Q710" s="133"/>
    </row>
    <row r="711" spans="1:17" s="1" customFormat="1" ht="104.25" customHeight="1" hidden="1">
      <c r="A711" s="176" t="s">
        <v>373</v>
      </c>
      <c r="B711" s="141"/>
      <c r="C711" s="141"/>
      <c r="D711" s="161">
        <f t="shared" si="160"/>
        <v>0</v>
      </c>
      <c r="E711" s="133"/>
      <c r="F711" s="133"/>
      <c r="G711" s="133"/>
      <c r="H711" s="133"/>
      <c r="I711" s="133"/>
      <c r="J711" s="133"/>
      <c r="K711" s="133"/>
      <c r="L711" s="133"/>
      <c r="M711" s="133"/>
      <c r="N711" s="133"/>
      <c r="O711" s="133"/>
      <c r="P711" s="133"/>
      <c r="Q711" s="133"/>
    </row>
    <row r="712" spans="1:17" s="1" customFormat="1" ht="87" customHeight="1" hidden="1">
      <c r="A712" s="177" t="s">
        <v>309</v>
      </c>
      <c r="B712" s="141"/>
      <c r="C712" s="141"/>
      <c r="D712" s="161">
        <f t="shared" si="160"/>
        <v>0</v>
      </c>
      <c r="E712" s="133"/>
      <c r="F712" s="133"/>
      <c r="G712" s="175"/>
      <c r="H712" s="133"/>
      <c r="I712" s="133"/>
      <c r="J712" s="133"/>
      <c r="K712" s="133"/>
      <c r="L712" s="133"/>
      <c r="M712" s="133"/>
      <c r="N712" s="133"/>
      <c r="O712" s="133"/>
      <c r="P712" s="133"/>
      <c r="Q712" s="133"/>
    </row>
    <row r="713" spans="1:17" s="1" customFormat="1" ht="95.25" customHeight="1" hidden="1">
      <c r="A713" s="136" t="s">
        <v>292</v>
      </c>
      <c r="B713" s="141"/>
      <c r="C713" s="141"/>
      <c r="D713" s="161">
        <f t="shared" si="160"/>
        <v>0</v>
      </c>
      <c r="E713" s="133"/>
      <c r="F713" s="133"/>
      <c r="G713" s="133"/>
      <c r="H713" s="133"/>
      <c r="I713" s="133"/>
      <c r="J713" s="133"/>
      <c r="K713" s="133"/>
      <c r="L713" s="133"/>
      <c r="M713" s="133"/>
      <c r="N713" s="133"/>
      <c r="O713" s="133"/>
      <c r="P713" s="133"/>
      <c r="Q713" s="133"/>
    </row>
    <row r="714" spans="1:21" s="1" customFormat="1" ht="51" customHeight="1" hidden="1">
      <c r="A714" s="95" t="s">
        <v>149</v>
      </c>
      <c r="B714" s="97"/>
      <c r="C714" s="97">
        <v>3210</v>
      </c>
      <c r="D714" s="94">
        <f>+D715+D716+D717+D718+D719+D720+D721+D722+D723+D724+D725+D726+D727</f>
        <v>0</v>
      </c>
      <c r="E714" s="94">
        <f aca="true" t="shared" si="161" ref="E714:Q714">+E715+E716+E717+E718+E719+E720+E721+E722+E723+E724+E725+E726+E727</f>
        <v>0</v>
      </c>
      <c r="F714" s="94">
        <f t="shared" si="161"/>
        <v>0</v>
      </c>
      <c r="G714" s="94">
        <f t="shared" si="161"/>
        <v>0</v>
      </c>
      <c r="H714" s="94">
        <f t="shared" si="161"/>
        <v>0</v>
      </c>
      <c r="I714" s="94">
        <f t="shared" si="161"/>
        <v>0</v>
      </c>
      <c r="J714" s="94">
        <f t="shared" si="161"/>
        <v>0</v>
      </c>
      <c r="K714" s="94">
        <f t="shared" si="161"/>
        <v>0</v>
      </c>
      <c r="L714" s="94">
        <f t="shared" si="161"/>
        <v>0</v>
      </c>
      <c r="M714" s="94">
        <f t="shared" si="161"/>
        <v>0</v>
      </c>
      <c r="N714" s="94">
        <f t="shared" si="161"/>
        <v>0</v>
      </c>
      <c r="O714" s="94">
        <f t="shared" si="161"/>
        <v>0</v>
      </c>
      <c r="P714" s="94">
        <f t="shared" si="161"/>
        <v>0</v>
      </c>
      <c r="Q714" s="94">
        <f t="shared" si="161"/>
        <v>0</v>
      </c>
      <c r="R714" s="42"/>
      <c r="S714" s="42"/>
      <c r="T714" s="42"/>
      <c r="U714" s="42"/>
    </row>
    <row r="715" spans="1:21" s="1" customFormat="1" ht="72" customHeight="1" hidden="1">
      <c r="A715" s="136" t="s">
        <v>644</v>
      </c>
      <c r="B715" s="97"/>
      <c r="C715" s="97"/>
      <c r="D715" s="94">
        <f aca="true" t="shared" si="162" ref="D715:D727">+F715+G715+H715+I715+J715+K715+L715+M715+N715+O715+P715+Q715</f>
        <v>0</v>
      </c>
      <c r="E715" s="94"/>
      <c r="F715" s="94"/>
      <c r="G715" s="143"/>
      <c r="H715" s="94"/>
      <c r="I715" s="94"/>
      <c r="J715" s="94"/>
      <c r="K715" s="94"/>
      <c r="L715" s="94"/>
      <c r="M715" s="94"/>
      <c r="N715" s="94"/>
      <c r="O715" s="94"/>
      <c r="P715" s="94"/>
      <c r="Q715" s="94"/>
      <c r="R715" s="42"/>
      <c r="S715" s="42"/>
      <c r="T715" s="42"/>
      <c r="U715" s="42"/>
    </row>
    <row r="716" spans="1:21" s="1" customFormat="1" ht="92.25" customHeight="1" hidden="1">
      <c r="A716" s="107" t="s">
        <v>572</v>
      </c>
      <c r="B716" s="97"/>
      <c r="C716" s="97"/>
      <c r="D716" s="94">
        <f t="shared" si="162"/>
        <v>0</v>
      </c>
      <c r="E716" s="94"/>
      <c r="F716" s="94"/>
      <c r="G716" s="143"/>
      <c r="H716" s="94"/>
      <c r="I716" s="94"/>
      <c r="J716" s="94"/>
      <c r="K716" s="94"/>
      <c r="L716" s="94"/>
      <c r="M716" s="94"/>
      <c r="N716" s="94"/>
      <c r="O716" s="94"/>
      <c r="P716" s="94"/>
      <c r="Q716" s="94"/>
      <c r="R716" s="42"/>
      <c r="S716" s="42"/>
      <c r="T716" s="42"/>
      <c r="U716" s="42"/>
    </row>
    <row r="717" spans="1:21" s="1" customFormat="1" ht="53.25" customHeight="1" hidden="1">
      <c r="A717" s="107" t="s">
        <v>573</v>
      </c>
      <c r="B717" s="97"/>
      <c r="C717" s="97"/>
      <c r="D717" s="94">
        <f t="shared" si="162"/>
        <v>0</v>
      </c>
      <c r="E717" s="94"/>
      <c r="F717" s="94"/>
      <c r="G717" s="173"/>
      <c r="H717" s="94"/>
      <c r="I717" s="94"/>
      <c r="J717" s="94"/>
      <c r="K717" s="94"/>
      <c r="L717" s="94"/>
      <c r="M717" s="94"/>
      <c r="N717" s="94"/>
      <c r="O717" s="94"/>
      <c r="P717" s="94"/>
      <c r="Q717" s="94"/>
      <c r="R717" s="42"/>
      <c r="S717" s="42"/>
      <c r="T717" s="42"/>
      <c r="U717" s="42"/>
    </row>
    <row r="718" spans="1:21" s="1" customFormat="1" ht="40.5" customHeight="1" hidden="1">
      <c r="A718" s="107" t="s">
        <v>574</v>
      </c>
      <c r="B718" s="97"/>
      <c r="C718" s="97"/>
      <c r="D718" s="94">
        <f t="shared" si="162"/>
        <v>0</v>
      </c>
      <c r="E718" s="94"/>
      <c r="F718" s="94"/>
      <c r="G718" s="173"/>
      <c r="H718" s="94"/>
      <c r="I718" s="94"/>
      <c r="J718" s="94"/>
      <c r="K718" s="94"/>
      <c r="L718" s="94"/>
      <c r="M718" s="94"/>
      <c r="N718" s="94"/>
      <c r="O718" s="94"/>
      <c r="P718" s="94"/>
      <c r="Q718" s="94"/>
      <c r="R718" s="42"/>
      <c r="S718" s="42"/>
      <c r="T718" s="42"/>
      <c r="U718" s="42"/>
    </row>
    <row r="719" spans="1:21" s="1" customFormat="1" ht="38.25" customHeight="1" hidden="1">
      <c r="A719" s="107" t="s">
        <v>575</v>
      </c>
      <c r="B719" s="97"/>
      <c r="C719" s="97"/>
      <c r="D719" s="94">
        <f t="shared" si="162"/>
        <v>0</v>
      </c>
      <c r="E719" s="94"/>
      <c r="F719" s="94"/>
      <c r="G719" s="173"/>
      <c r="H719" s="94"/>
      <c r="I719" s="94"/>
      <c r="J719" s="94"/>
      <c r="K719" s="94"/>
      <c r="L719" s="94"/>
      <c r="M719" s="94"/>
      <c r="N719" s="94"/>
      <c r="O719" s="94"/>
      <c r="P719" s="94"/>
      <c r="Q719" s="94"/>
      <c r="R719" s="42"/>
      <c r="S719" s="42"/>
      <c r="T719" s="42"/>
      <c r="U719" s="42"/>
    </row>
    <row r="720" spans="1:21" s="1" customFormat="1" ht="36" customHeight="1" hidden="1">
      <c r="A720" s="107" t="s">
        <v>576</v>
      </c>
      <c r="B720" s="97"/>
      <c r="C720" s="97"/>
      <c r="D720" s="94">
        <f t="shared" si="162"/>
        <v>0</v>
      </c>
      <c r="E720" s="94"/>
      <c r="F720" s="94"/>
      <c r="G720" s="173"/>
      <c r="H720" s="94"/>
      <c r="I720" s="94"/>
      <c r="J720" s="94"/>
      <c r="K720" s="94"/>
      <c r="L720" s="94"/>
      <c r="M720" s="94"/>
      <c r="N720" s="94"/>
      <c r="O720" s="94"/>
      <c r="P720" s="94"/>
      <c r="Q720" s="94"/>
      <c r="R720" s="42"/>
      <c r="S720" s="42"/>
      <c r="T720" s="42"/>
      <c r="U720" s="42"/>
    </row>
    <row r="721" spans="1:21" s="1" customFormat="1" ht="38.25" customHeight="1" hidden="1">
      <c r="A721" s="107" t="s">
        <v>577</v>
      </c>
      <c r="B721" s="97"/>
      <c r="C721" s="97"/>
      <c r="D721" s="94">
        <f t="shared" si="162"/>
        <v>0</v>
      </c>
      <c r="E721" s="94"/>
      <c r="F721" s="94"/>
      <c r="G721" s="173"/>
      <c r="H721" s="94"/>
      <c r="I721" s="94"/>
      <c r="J721" s="94"/>
      <c r="K721" s="94"/>
      <c r="L721" s="94"/>
      <c r="M721" s="94"/>
      <c r="N721" s="94"/>
      <c r="O721" s="94"/>
      <c r="P721" s="94"/>
      <c r="Q721" s="94"/>
      <c r="R721" s="42"/>
      <c r="S721" s="42"/>
      <c r="T721" s="42"/>
      <c r="U721" s="42"/>
    </row>
    <row r="722" spans="1:21" s="1" customFormat="1" ht="37.5" customHeight="1" hidden="1">
      <c r="A722" s="107" t="s">
        <v>578</v>
      </c>
      <c r="B722" s="97"/>
      <c r="C722" s="97"/>
      <c r="D722" s="94">
        <f t="shared" si="162"/>
        <v>0</v>
      </c>
      <c r="E722" s="94"/>
      <c r="F722" s="94"/>
      <c r="G722" s="173"/>
      <c r="H722" s="94"/>
      <c r="I722" s="94"/>
      <c r="J722" s="94"/>
      <c r="K722" s="94"/>
      <c r="L722" s="94"/>
      <c r="M722" s="94"/>
      <c r="N722" s="94"/>
      <c r="O722" s="94"/>
      <c r="P722" s="94"/>
      <c r="Q722" s="94"/>
      <c r="R722" s="42"/>
      <c r="S722" s="42"/>
      <c r="T722" s="42"/>
      <c r="U722" s="42"/>
    </row>
    <row r="723" spans="1:21" s="1" customFormat="1" ht="50.25" customHeight="1" hidden="1">
      <c r="A723" s="107" t="s">
        <v>579</v>
      </c>
      <c r="B723" s="97"/>
      <c r="C723" s="97"/>
      <c r="D723" s="94">
        <f t="shared" si="162"/>
        <v>0</v>
      </c>
      <c r="E723" s="94"/>
      <c r="F723" s="94"/>
      <c r="G723" s="178"/>
      <c r="H723" s="94"/>
      <c r="I723" s="94"/>
      <c r="J723" s="94"/>
      <c r="K723" s="94"/>
      <c r="L723" s="94"/>
      <c r="M723" s="94"/>
      <c r="N723" s="94"/>
      <c r="O723" s="94"/>
      <c r="P723" s="94"/>
      <c r="Q723" s="94"/>
      <c r="R723" s="42"/>
      <c r="S723" s="42"/>
      <c r="T723" s="42"/>
      <c r="U723" s="42"/>
    </row>
    <row r="724" spans="1:21" s="1" customFormat="1" ht="38.25" customHeight="1" hidden="1">
      <c r="A724" s="107" t="s">
        <v>580</v>
      </c>
      <c r="B724" s="97"/>
      <c r="C724" s="97"/>
      <c r="D724" s="94">
        <f t="shared" si="162"/>
        <v>0</v>
      </c>
      <c r="E724" s="94"/>
      <c r="F724" s="94"/>
      <c r="G724" s="178"/>
      <c r="H724" s="94"/>
      <c r="I724" s="94"/>
      <c r="J724" s="94"/>
      <c r="K724" s="94"/>
      <c r="L724" s="94"/>
      <c r="M724" s="94"/>
      <c r="N724" s="94"/>
      <c r="O724" s="94"/>
      <c r="P724" s="94"/>
      <c r="Q724" s="94"/>
      <c r="R724" s="42"/>
      <c r="S724" s="42"/>
      <c r="T724" s="42"/>
      <c r="U724" s="42"/>
    </row>
    <row r="725" spans="1:21" s="1" customFormat="1" ht="50.25" customHeight="1" hidden="1">
      <c r="A725" s="107" t="s">
        <v>581</v>
      </c>
      <c r="B725" s="97"/>
      <c r="C725" s="97"/>
      <c r="D725" s="94">
        <f t="shared" si="162"/>
        <v>0</v>
      </c>
      <c r="E725" s="94"/>
      <c r="F725" s="94"/>
      <c r="G725" s="178"/>
      <c r="H725" s="94"/>
      <c r="I725" s="94"/>
      <c r="J725" s="94"/>
      <c r="K725" s="94"/>
      <c r="L725" s="94"/>
      <c r="M725" s="94"/>
      <c r="N725" s="94"/>
      <c r="O725" s="94"/>
      <c r="P725" s="94"/>
      <c r="Q725" s="94"/>
      <c r="R725" s="42"/>
      <c r="S725" s="42"/>
      <c r="T725" s="42"/>
      <c r="U725" s="42"/>
    </row>
    <row r="726" spans="1:21" s="1" customFormat="1" ht="93.75" customHeight="1" hidden="1">
      <c r="A726" s="107" t="s">
        <v>582</v>
      </c>
      <c r="B726" s="97"/>
      <c r="C726" s="97"/>
      <c r="D726" s="94">
        <f t="shared" si="162"/>
        <v>0</v>
      </c>
      <c r="E726" s="94"/>
      <c r="F726" s="94"/>
      <c r="G726" s="178"/>
      <c r="H726" s="94"/>
      <c r="I726" s="94"/>
      <c r="J726" s="94"/>
      <c r="K726" s="94"/>
      <c r="L726" s="94"/>
      <c r="M726" s="94"/>
      <c r="N726" s="94"/>
      <c r="O726" s="94"/>
      <c r="P726" s="94"/>
      <c r="Q726" s="94"/>
      <c r="R726" s="42"/>
      <c r="S726" s="42"/>
      <c r="T726" s="42"/>
      <c r="U726" s="42"/>
    </row>
    <row r="727" spans="1:21" s="1" customFormat="1" ht="93" customHeight="1" hidden="1">
      <c r="A727" s="107" t="s">
        <v>583</v>
      </c>
      <c r="B727" s="97"/>
      <c r="C727" s="97"/>
      <c r="D727" s="94">
        <f t="shared" si="162"/>
        <v>0</v>
      </c>
      <c r="E727" s="94"/>
      <c r="F727" s="94"/>
      <c r="G727" s="178"/>
      <c r="H727" s="94"/>
      <c r="I727" s="94"/>
      <c r="J727" s="94"/>
      <c r="K727" s="94"/>
      <c r="L727" s="94"/>
      <c r="M727" s="94"/>
      <c r="N727" s="94"/>
      <c r="O727" s="94"/>
      <c r="P727" s="94"/>
      <c r="Q727" s="94"/>
      <c r="R727" s="42"/>
      <c r="S727" s="42"/>
      <c r="T727" s="42"/>
      <c r="U727" s="42"/>
    </row>
    <row r="728" spans="1:17" s="42" customFormat="1" ht="47.25" customHeight="1" hidden="1">
      <c r="A728" s="96" t="s">
        <v>204</v>
      </c>
      <c r="B728" s="97">
        <v>240601</v>
      </c>
      <c r="C728" s="97"/>
      <c r="D728" s="94">
        <f>D729</f>
        <v>0</v>
      </c>
      <c r="E728" s="94"/>
      <c r="F728" s="94">
        <f aca="true" t="shared" si="163" ref="F728:Q728">F729</f>
        <v>0</v>
      </c>
      <c r="G728" s="94">
        <f t="shared" si="163"/>
        <v>0</v>
      </c>
      <c r="H728" s="94">
        <f t="shared" si="163"/>
        <v>0</v>
      </c>
      <c r="I728" s="94">
        <f t="shared" si="163"/>
        <v>0</v>
      </c>
      <c r="J728" s="94">
        <f t="shared" si="163"/>
        <v>0</v>
      </c>
      <c r="K728" s="94">
        <f t="shared" si="163"/>
        <v>0</v>
      </c>
      <c r="L728" s="94">
        <f t="shared" si="163"/>
        <v>0</v>
      </c>
      <c r="M728" s="94">
        <f t="shared" si="163"/>
        <v>0</v>
      </c>
      <c r="N728" s="94">
        <f t="shared" si="163"/>
        <v>0</v>
      </c>
      <c r="O728" s="94">
        <f t="shared" si="163"/>
        <v>0</v>
      </c>
      <c r="P728" s="94">
        <f t="shared" si="163"/>
        <v>0</v>
      </c>
      <c r="Q728" s="94">
        <f t="shared" si="163"/>
        <v>0</v>
      </c>
    </row>
    <row r="729" spans="1:17" s="3" customFormat="1" ht="22.5" customHeight="1" hidden="1">
      <c r="A729" s="104" t="s">
        <v>201</v>
      </c>
      <c r="B729" s="105"/>
      <c r="C729" s="105">
        <v>2240</v>
      </c>
      <c r="D729" s="163">
        <f>F729+G729+H729+I729+J729+K729+L729+M729+N729+O729+P729+Q729</f>
        <v>0</v>
      </c>
      <c r="E729" s="98"/>
      <c r="F729" s="98">
        <f>+F730</f>
        <v>0</v>
      </c>
      <c r="G729" s="98">
        <f aca="true" t="shared" si="164" ref="G729:Q729">+G730</f>
        <v>0</v>
      </c>
      <c r="H729" s="98">
        <f t="shared" si="164"/>
        <v>0</v>
      </c>
      <c r="I729" s="98">
        <f t="shared" si="164"/>
        <v>0</v>
      </c>
      <c r="J729" s="98">
        <f t="shared" si="164"/>
        <v>0</v>
      </c>
      <c r="K729" s="98">
        <f t="shared" si="164"/>
        <v>0</v>
      </c>
      <c r="L729" s="98">
        <f t="shared" si="164"/>
        <v>0</v>
      </c>
      <c r="M729" s="98">
        <f t="shared" si="164"/>
        <v>0</v>
      </c>
      <c r="N729" s="98">
        <f t="shared" si="164"/>
        <v>0</v>
      </c>
      <c r="O729" s="98">
        <f t="shared" si="164"/>
        <v>0</v>
      </c>
      <c r="P729" s="98">
        <f t="shared" si="164"/>
        <v>0</v>
      </c>
      <c r="Q729" s="98">
        <f t="shared" si="164"/>
        <v>0</v>
      </c>
    </row>
    <row r="730" spans="1:17" s="3" customFormat="1" ht="51" customHeight="1" hidden="1">
      <c r="A730" s="96" t="s">
        <v>14</v>
      </c>
      <c r="B730" s="105"/>
      <c r="C730" s="105"/>
      <c r="D730" s="94">
        <f>+F730+G730+H730+I730+J730+L730+K730+M730+N730+O730+P730+Q730</f>
        <v>0</v>
      </c>
      <c r="E730" s="98"/>
      <c r="F730" s="98"/>
      <c r="G730" s="98"/>
      <c r="H730" s="98"/>
      <c r="I730" s="98"/>
      <c r="J730" s="98"/>
      <c r="K730" s="98"/>
      <c r="L730" s="98"/>
      <c r="M730" s="98"/>
      <c r="N730" s="98"/>
      <c r="O730" s="98"/>
      <c r="P730" s="98"/>
      <c r="Q730" s="98"/>
    </row>
    <row r="731" spans="1:17" s="42" customFormat="1" ht="31.5" customHeight="1" hidden="1">
      <c r="A731" s="96" t="s">
        <v>106</v>
      </c>
      <c r="B731" s="97">
        <v>10116</v>
      </c>
      <c r="C731" s="97"/>
      <c r="D731" s="94">
        <f>D732</f>
        <v>0</v>
      </c>
      <c r="E731" s="94"/>
      <c r="F731" s="94">
        <f aca="true" t="shared" si="165" ref="F731:Q731">F732</f>
        <v>0</v>
      </c>
      <c r="G731" s="94">
        <f t="shared" si="165"/>
        <v>0</v>
      </c>
      <c r="H731" s="94">
        <f t="shared" si="165"/>
        <v>0</v>
      </c>
      <c r="I731" s="94">
        <f t="shared" si="165"/>
        <v>0</v>
      </c>
      <c r="J731" s="94">
        <f t="shared" si="165"/>
        <v>0</v>
      </c>
      <c r="K731" s="94">
        <f t="shared" si="165"/>
        <v>0</v>
      </c>
      <c r="L731" s="94">
        <f t="shared" si="165"/>
        <v>0</v>
      </c>
      <c r="M731" s="94">
        <f t="shared" si="165"/>
        <v>0</v>
      </c>
      <c r="N731" s="94">
        <f t="shared" si="165"/>
        <v>0</v>
      </c>
      <c r="O731" s="94">
        <f t="shared" si="165"/>
        <v>0</v>
      </c>
      <c r="P731" s="94">
        <f t="shared" si="165"/>
        <v>0</v>
      </c>
      <c r="Q731" s="94">
        <f t="shared" si="165"/>
        <v>0</v>
      </c>
    </row>
    <row r="732" spans="1:17" s="3" customFormat="1" ht="49.5" customHeight="1" hidden="1">
      <c r="A732" s="95" t="s">
        <v>147</v>
      </c>
      <c r="B732" s="138"/>
      <c r="C732" s="138">
        <v>3110</v>
      </c>
      <c r="D732" s="163">
        <f>+D733</f>
        <v>0</v>
      </c>
      <c r="E732" s="163">
        <f aca="true" t="shared" si="166" ref="E732:Q732">+E733</f>
        <v>0</v>
      </c>
      <c r="F732" s="163">
        <f t="shared" si="166"/>
        <v>0</v>
      </c>
      <c r="G732" s="163">
        <f t="shared" si="166"/>
        <v>0</v>
      </c>
      <c r="H732" s="163">
        <f t="shared" si="166"/>
        <v>0</v>
      </c>
      <c r="I732" s="163">
        <f t="shared" si="166"/>
        <v>0</v>
      </c>
      <c r="J732" s="163">
        <f t="shared" si="166"/>
        <v>0</v>
      </c>
      <c r="K732" s="163">
        <f t="shared" si="166"/>
        <v>0</v>
      </c>
      <c r="L732" s="163">
        <f t="shared" si="166"/>
        <v>0</v>
      </c>
      <c r="M732" s="163">
        <f t="shared" si="166"/>
        <v>0</v>
      </c>
      <c r="N732" s="163">
        <f t="shared" si="166"/>
        <v>0</v>
      </c>
      <c r="O732" s="163">
        <f t="shared" si="166"/>
        <v>0</v>
      </c>
      <c r="P732" s="163">
        <f t="shared" si="166"/>
        <v>0</v>
      </c>
      <c r="Q732" s="163">
        <f t="shared" si="166"/>
        <v>0</v>
      </c>
    </row>
    <row r="733" spans="1:17" s="3" customFormat="1" ht="41.25" customHeight="1" hidden="1">
      <c r="A733" s="176" t="s">
        <v>372</v>
      </c>
      <c r="B733" s="105"/>
      <c r="C733" s="105"/>
      <c r="D733" s="94">
        <f>+F733+G733+H733+I733+J733+K733+L733+M733+N733+O733+P733+Q733</f>
        <v>0</v>
      </c>
      <c r="E733" s="98"/>
      <c r="F733" s="98"/>
      <c r="G733" s="98"/>
      <c r="H733" s="98"/>
      <c r="I733" s="98"/>
      <c r="J733" s="98"/>
      <c r="K733" s="98"/>
      <c r="L733" s="98"/>
      <c r="M733" s="98"/>
      <c r="N733" s="98"/>
      <c r="O733" s="98"/>
      <c r="P733" s="98"/>
      <c r="Q733" s="98"/>
    </row>
    <row r="734" spans="1:17" s="39" customFormat="1" ht="32.25" customHeight="1">
      <c r="A734" s="179" t="s">
        <v>140</v>
      </c>
      <c r="B734" s="90"/>
      <c r="C734" s="91"/>
      <c r="D734" s="92">
        <f aca="true" t="shared" si="167" ref="D734:Q734">+D735+D807</f>
        <v>29396076</v>
      </c>
      <c r="E734" s="92">
        <f t="shared" si="167"/>
        <v>0</v>
      </c>
      <c r="F734" s="92">
        <f>+F735+F807</f>
        <v>29396076</v>
      </c>
      <c r="G734" s="92">
        <f t="shared" si="167"/>
        <v>0</v>
      </c>
      <c r="H734" s="92">
        <f t="shared" si="167"/>
        <v>0</v>
      </c>
      <c r="I734" s="92">
        <f t="shared" si="167"/>
        <v>0</v>
      </c>
      <c r="J734" s="92">
        <f t="shared" si="167"/>
        <v>0</v>
      </c>
      <c r="K734" s="92">
        <f t="shared" si="167"/>
        <v>0</v>
      </c>
      <c r="L734" s="92">
        <f t="shared" si="167"/>
        <v>0</v>
      </c>
      <c r="M734" s="92">
        <f t="shared" si="167"/>
        <v>0</v>
      </c>
      <c r="N734" s="92">
        <f t="shared" si="167"/>
        <v>0</v>
      </c>
      <c r="O734" s="92">
        <f t="shared" si="167"/>
        <v>0</v>
      </c>
      <c r="P734" s="92">
        <f t="shared" si="167"/>
        <v>0</v>
      </c>
      <c r="Q734" s="92">
        <f t="shared" si="167"/>
        <v>0</v>
      </c>
    </row>
    <row r="735" spans="1:17" s="40" customFormat="1" ht="63">
      <c r="A735" s="4" t="s">
        <v>671</v>
      </c>
      <c r="B735" s="180">
        <v>1517366</v>
      </c>
      <c r="C735" s="180"/>
      <c r="D735" s="165">
        <f aca="true" t="shared" si="168" ref="D735:D787">+F735+G735+H735+I735+J735+K735+L735+M735+N735+O735+Q735+P735</f>
        <v>29396076</v>
      </c>
      <c r="E735" s="131">
        <f>+E802+E736+E753+E765+E788</f>
        <v>0</v>
      </c>
      <c r="F735" s="131">
        <f aca="true" t="shared" si="169" ref="F735:Q735">+F802+F736+F753+F765+F788</f>
        <v>29396076</v>
      </c>
      <c r="G735" s="131">
        <f t="shared" si="169"/>
        <v>0</v>
      </c>
      <c r="H735" s="131">
        <f t="shared" si="169"/>
        <v>0</v>
      </c>
      <c r="I735" s="131">
        <f t="shared" si="169"/>
        <v>0</v>
      </c>
      <c r="J735" s="131">
        <f t="shared" si="169"/>
        <v>0</v>
      </c>
      <c r="K735" s="131">
        <f t="shared" si="169"/>
        <v>0</v>
      </c>
      <c r="L735" s="131">
        <f t="shared" si="169"/>
        <v>0</v>
      </c>
      <c r="M735" s="131">
        <f t="shared" si="169"/>
        <v>0</v>
      </c>
      <c r="N735" s="131">
        <f t="shared" si="169"/>
        <v>0</v>
      </c>
      <c r="O735" s="131">
        <f t="shared" si="169"/>
        <v>0</v>
      </c>
      <c r="P735" s="131">
        <f t="shared" si="169"/>
        <v>0</v>
      </c>
      <c r="Q735" s="131">
        <f t="shared" si="169"/>
        <v>0</v>
      </c>
    </row>
    <row r="736" spans="1:17" s="3" customFormat="1" ht="50.25" customHeight="1" hidden="1">
      <c r="A736" s="95" t="s">
        <v>16</v>
      </c>
      <c r="B736" s="138"/>
      <c r="C736" s="138">
        <v>3131</v>
      </c>
      <c r="D736" s="165">
        <f t="shared" si="168"/>
        <v>0</v>
      </c>
      <c r="E736" s="131">
        <f>+E737+E751+E752</f>
        <v>0</v>
      </c>
      <c r="F736" s="131">
        <f>+F737+F738</f>
        <v>0</v>
      </c>
      <c r="G736" s="131">
        <f aca="true" t="shared" si="170" ref="G736:Q736">+G737+G738</f>
        <v>0</v>
      </c>
      <c r="H736" s="131">
        <f t="shared" si="170"/>
        <v>0</v>
      </c>
      <c r="I736" s="131">
        <f t="shared" si="170"/>
        <v>0</v>
      </c>
      <c r="J736" s="131">
        <f t="shared" si="170"/>
        <v>0</v>
      </c>
      <c r="K736" s="131">
        <f t="shared" si="170"/>
        <v>0</v>
      </c>
      <c r="L736" s="131">
        <f t="shared" si="170"/>
        <v>0</v>
      </c>
      <c r="M736" s="131">
        <f t="shared" si="170"/>
        <v>0</v>
      </c>
      <c r="N736" s="131">
        <f t="shared" si="170"/>
        <v>0</v>
      </c>
      <c r="O736" s="131">
        <f t="shared" si="170"/>
        <v>0</v>
      </c>
      <c r="P736" s="131">
        <f t="shared" si="170"/>
        <v>0</v>
      </c>
      <c r="Q736" s="131">
        <f t="shared" si="170"/>
        <v>0</v>
      </c>
    </row>
    <row r="737" spans="1:17" s="1" customFormat="1" ht="127.5" customHeight="1" hidden="1">
      <c r="A737" s="160" t="s">
        <v>314</v>
      </c>
      <c r="B737" s="162"/>
      <c r="C737" s="162"/>
      <c r="D737" s="165">
        <f t="shared" si="168"/>
        <v>0</v>
      </c>
      <c r="E737" s="140"/>
      <c r="F737" s="140"/>
      <c r="G737" s="143"/>
      <c r="H737" s="181"/>
      <c r="I737" s="140"/>
      <c r="J737" s="140"/>
      <c r="K737" s="98"/>
      <c r="L737" s="98"/>
      <c r="M737" s="98"/>
      <c r="N737" s="98"/>
      <c r="O737" s="140"/>
      <c r="P737" s="140"/>
      <c r="Q737" s="140"/>
    </row>
    <row r="738" spans="1:17" s="1" customFormat="1" ht="104.25" customHeight="1" hidden="1">
      <c r="A738" s="182" t="s">
        <v>6</v>
      </c>
      <c r="B738" s="162"/>
      <c r="C738" s="162"/>
      <c r="D738" s="165">
        <f t="shared" si="168"/>
        <v>0</v>
      </c>
      <c r="E738" s="140"/>
      <c r="F738" s="140"/>
      <c r="G738" s="143"/>
      <c r="H738" s="181"/>
      <c r="I738" s="140"/>
      <c r="J738" s="140"/>
      <c r="K738" s="140"/>
      <c r="L738" s="140"/>
      <c r="M738" s="140"/>
      <c r="N738" s="140"/>
      <c r="O738" s="140"/>
      <c r="P738" s="140"/>
      <c r="Q738" s="140"/>
    </row>
    <row r="739" spans="1:21" s="1" customFormat="1" ht="50.25" customHeight="1" hidden="1">
      <c r="A739" s="4" t="s">
        <v>190</v>
      </c>
      <c r="B739" s="183"/>
      <c r="C739" s="183"/>
      <c r="D739" s="165">
        <f t="shared" si="168"/>
        <v>0</v>
      </c>
      <c r="E739" s="165"/>
      <c r="F739" s="165"/>
      <c r="G739" s="165"/>
      <c r="H739" s="184"/>
      <c r="I739" s="165"/>
      <c r="J739" s="165"/>
      <c r="K739" s="165"/>
      <c r="L739" s="165"/>
      <c r="M739" s="165"/>
      <c r="N739" s="165"/>
      <c r="O739" s="165"/>
      <c r="P739" s="165"/>
      <c r="Q739" s="165"/>
      <c r="R739" s="42"/>
      <c r="S739" s="42"/>
      <c r="T739" s="42"/>
      <c r="U739" s="42"/>
    </row>
    <row r="740" spans="1:21" s="1" customFormat="1" ht="42.75" customHeight="1" hidden="1">
      <c r="A740" s="4"/>
      <c r="B740" s="183"/>
      <c r="C740" s="183"/>
      <c r="D740" s="165">
        <f t="shared" si="168"/>
        <v>0</v>
      </c>
      <c r="E740" s="165"/>
      <c r="F740" s="165"/>
      <c r="G740" s="165"/>
      <c r="H740" s="184"/>
      <c r="I740" s="165"/>
      <c r="J740" s="165"/>
      <c r="K740" s="165"/>
      <c r="L740" s="165"/>
      <c r="M740" s="165"/>
      <c r="N740" s="165"/>
      <c r="O740" s="165"/>
      <c r="P740" s="165"/>
      <c r="Q740" s="165"/>
      <c r="R740" s="42"/>
      <c r="S740" s="42"/>
      <c r="T740" s="42"/>
      <c r="U740" s="42"/>
    </row>
    <row r="741" spans="1:21" s="1" customFormat="1" ht="78.75" hidden="1">
      <c r="A741" s="4" t="s">
        <v>183</v>
      </c>
      <c r="B741" s="183"/>
      <c r="C741" s="183"/>
      <c r="D741" s="165">
        <f t="shared" si="168"/>
        <v>0</v>
      </c>
      <c r="E741" s="165"/>
      <c r="F741" s="165"/>
      <c r="G741" s="165"/>
      <c r="H741" s="184"/>
      <c r="I741" s="165"/>
      <c r="J741" s="165"/>
      <c r="K741" s="165"/>
      <c r="L741" s="165"/>
      <c r="M741" s="165"/>
      <c r="N741" s="165"/>
      <c r="O741" s="165"/>
      <c r="P741" s="165"/>
      <c r="Q741" s="165"/>
      <c r="R741" s="42"/>
      <c r="S741" s="42"/>
      <c r="T741" s="42"/>
      <c r="U741" s="42"/>
    </row>
    <row r="742" spans="1:21" s="1" customFormat="1" ht="31.5" hidden="1">
      <c r="A742" s="4" t="s">
        <v>170</v>
      </c>
      <c r="B742" s="183"/>
      <c r="C742" s="183"/>
      <c r="D742" s="165">
        <f t="shared" si="168"/>
        <v>0</v>
      </c>
      <c r="E742" s="165"/>
      <c r="F742" s="165"/>
      <c r="G742" s="165"/>
      <c r="H742" s="184"/>
      <c r="I742" s="165"/>
      <c r="J742" s="165"/>
      <c r="K742" s="165"/>
      <c r="L742" s="165"/>
      <c r="M742" s="165"/>
      <c r="N742" s="165"/>
      <c r="O742" s="165"/>
      <c r="P742" s="165"/>
      <c r="Q742" s="165"/>
      <c r="R742" s="42"/>
      <c r="S742" s="42"/>
      <c r="T742" s="42"/>
      <c r="U742" s="42"/>
    </row>
    <row r="743" spans="1:21" s="1" customFormat="1" ht="78.75" hidden="1">
      <c r="A743" s="4" t="s">
        <v>184</v>
      </c>
      <c r="B743" s="183"/>
      <c r="C743" s="183"/>
      <c r="D743" s="165">
        <f t="shared" si="168"/>
        <v>0</v>
      </c>
      <c r="E743" s="165"/>
      <c r="F743" s="165"/>
      <c r="G743" s="165"/>
      <c r="H743" s="184"/>
      <c r="I743" s="165"/>
      <c r="J743" s="165"/>
      <c r="K743" s="165"/>
      <c r="L743" s="165"/>
      <c r="M743" s="165"/>
      <c r="N743" s="165"/>
      <c r="O743" s="165"/>
      <c r="P743" s="165"/>
      <c r="Q743" s="165"/>
      <c r="R743" s="42"/>
      <c r="S743" s="42"/>
      <c r="T743" s="42"/>
      <c r="U743" s="42"/>
    </row>
    <row r="744" spans="1:21" s="1" customFormat="1" ht="110.25" hidden="1">
      <c r="A744" s="4" t="s">
        <v>172</v>
      </c>
      <c r="B744" s="183"/>
      <c r="C744" s="183"/>
      <c r="D744" s="165">
        <f t="shared" si="168"/>
        <v>0</v>
      </c>
      <c r="E744" s="165"/>
      <c r="F744" s="165"/>
      <c r="G744" s="165"/>
      <c r="H744" s="184"/>
      <c r="I744" s="165"/>
      <c r="J744" s="165"/>
      <c r="K744" s="165"/>
      <c r="L744" s="165"/>
      <c r="M744" s="165"/>
      <c r="N744" s="165"/>
      <c r="O744" s="165"/>
      <c r="P744" s="165"/>
      <c r="Q744" s="165"/>
      <c r="R744" s="42"/>
      <c r="S744" s="42"/>
      <c r="T744" s="42"/>
      <c r="U744" s="42"/>
    </row>
    <row r="745" spans="1:21" s="1" customFormat="1" ht="94.5" hidden="1">
      <c r="A745" s="4" t="s">
        <v>171</v>
      </c>
      <c r="B745" s="183"/>
      <c r="C745" s="183"/>
      <c r="D745" s="165">
        <f t="shared" si="168"/>
        <v>0</v>
      </c>
      <c r="E745" s="165"/>
      <c r="F745" s="165"/>
      <c r="G745" s="165"/>
      <c r="H745" s="184"/>
      <c r="I745" s="165"/>
      <c r="J745" s="165"/>
      <c r="K745" s="165"/>
      <c r="L745" s="165"/>
      <c r="M745" s="165"/>
      <c r="N745" s="165"/>
      <c r="O745" s="165"/>
      <c r="P745" s="165"/>
      <c r="Q745" s="165"/>
      <c r="R745" s="42"/>
      <c r="S745" s="42"/>
      <c r="T745" s="42"/>
      <c r="U745" s="42"/>
    </row>
    <row r="746" spans="1:21" s="1" customFormat="1" ht="78.75" customHeight="1" hidden="1">
      <c r="A746" s="4" t="s">
        <v>173</v>
      </c>
      <c r="B746" s="183"/>
      <c r="C746" s="183"/>
      <c r="D746" s="165">
        <f t="shared" si="168"/>
        <v>0</v>
      </c>
      <c r="E746" s="165"/>
      <c r="F746" s="165"/>
      <c r="G746" s="165"/>
      <c r="H746" s="184"/>
      <c r="I746" s="165"/>
      <c r="J746" s="165"/>
      <c r="K746" s="165"/>
      <c r="L746" s="165"/>
      <c r="M746" s="165"/>
      <c r="N746" s="165"/>
      <c r="O746" s="165"/>
      <c r="P746" s="165"/>
      <c r="Q746" s="165"/>
      <c r="R746" s="42"/>
      <c r="S746" s="42"/>
      <c r="T746" s="42"/>
      <c r="U746" s="42"/>
    </row>
    <row r="747" spans="1:21" s="1" customFormat="1" ht="94.5" hidden="1">
      <c r="A747" s="4" t="s">
        <v>174</v>
      </c>
      <c r="B747" s="183"/>
      <c r="C747" s="183"/>
      <c r="D747" s="165">
        <f t="shared" si="168"/>
        <v>0</v>
      </c>
      <c r="E747" s="165"/>
      <c r="F747" s="165"/>
      <c r="G747" s="165"/>
      <c r="H747" s="184"/>
      <c r="I747" s="165"/>
      <c r="J747" s="165"/>
      <c r="K747" s="165"/>
      <c r="L747" s="165"/>
      <c r="M747" s="165"/>
      <c r="N747" s="165"/>
      <c r="O747" s="165"/>
      <c r="P747" s="165"/>
      <c r="Q747" s="165"/>
      <c r="R747" s="42"/>
      <c r="S747" s="42"/>
      <c r="T747" s="42"/>
      <c r="U747" s="42"/>
    </row>
    <row r="748" spans="1:21" s="1" customFormat="1" ht="78.75" hidden="1">
      <c r="A748" s="4" t="s">
        <v>175</v>
      </c>
      <c r="B748" s="183"/>
      <c r="C748" s="183"/>
      <c r="D748" s="165">
        <f t="shared" si="168"/>
        <v>0</v>
      </c>
      <c r="E748" s="165"/>
      <c r="F748" s="165"/>
      <c r="G748" s="165"/>
      <c r="H748" s="184"/>
      <c r="I748" s="165"/>
      <c r="J748" s="165"/>
      <c r="K748" s="165"/>
      <c r="L748" s="165"/>
      <c r="M748" s="165"/>
      <c r="N748" s="165"/>
      <c r="O748" s="165"/>
      <c r="P748" s="165"/>
      <c r="Q748" s="165"/>
      <c r="R748" s="42"/>
      <c r="S748" s="42"/>
      <c r="T748" s="42"/>
      <c r="U748" s="42"/>
    </row>
    <row r="749" spans="1:21" s="1" customFormat="1" ht="15.75" hidden="1">
      <c r="A749" s="4"/>
      <c r="B749" s="183"/>
      <c r="C749" s="183"/>
      <c r="D749" s="165">
        <f t="shared" si="168"/>
        <v>0</v>
      </c>
      <c r="E749" s="165"/>
      <c r="F749" s="165"/>
      <c r="G749" s="165"/>
      <c r="H749" s="184"/>
      <c r="I749" s="165"/>
      <c r="J749" s="165"/>
      <c r="K749" s="165"/>
      <c r="L749" s="165"/>
      <c r="M749" s="165"/>
      <c r="N749" s="165"/>
      <c r="O749" s="165"/>
      <c r="P749" s="165"/>
      <c r="Q749" s="165"/>
      <c r="R749" s="42"/>
      <c r="S749" s="42"/>
      <c r="T749" s="42"/>
      <c r="U749" s="42"/>
    </row>
    <row r="750" spans="1:21" s="1" customFormat="1" ht="47.25" hidden="1">
      <c r="A750" s="4" t="s">
        <v>168</v>
      </c>
      <c r="B750" s="183"/>
      <c r="C750" s="183"/>
      <c r="D750" s="165">
        <f t="shared" si="168"/>
        <v>0</v>
      </c>
      <c r="E750" s="165"/>
      <c r="F750" s="185"/>
      <c r="G750" s="165"/>
      <c r="H750" s="186"/>
      <c r="I750" s="185"/>
      <c r="J750" s="165"/>
      <c r="K750" s="165"/>
      <c r="L750" s="165"/>
      <c r="M750" s="165"/>
      <c r="N750" s="165"/>
      <c r="O750" s="165"/>
      <c r="P750" s="165"/>
      <c r="Q750" s="165"/>
      <c r="R750" s="42"/>
      <c r="S750" s="42"/>
      <c r="T750" s="42"/>
      <c r="U750" s="42"/>
    </row>
    <row r="751" spans="1:21" s="1" customFormat="1" ht="66" customHeight="1" hidden="1">
      <c r="A751" s="187" t="s">
        <v>29</v>
      </c>
      <c r="B751" s="188"/>
      <c r="C751" s="188"/>
      <c r="D751" s="165">
        <f t="shared" si="168"/>
        <v>0</v>
      </c>
      <c r="E751" s="189"/>
      <c r="F751" s="190"/>
      <c r="G751" s="190"/>
      <c r="H751" s="191"/>
      <c r="I751" s="190"/>
      <c r="J751" s="189"/>
      <c r="K751" s="189"/>
      <c r="L751" s="189"/>
      <c r="M751" s="189"/>
      <c r="N751" s="189"/>
      <c r="O751" s="189"/>
      <c r="P751" s="189"/>
      <c r="Q751" s="189"/>
      <c r="R751" s="42"/>
      <c r="S751" s="42"/>
      <c r="T751" s="42"/>
      <c r="U751" s="42"/>
    </row>
    <row r="752" spans="1:21" s="1" customFormat="1" ht="65.25" customHeight="1" hidden="1">
      <c r="A752" s="187" t="s">
        <v>30</v>
      </c>
      <c r="B752" s="188"/>
      <c r="C752" s="188"/>
      <c r="D752" s="165">
        <f t="shared" si="168"/>
        <v>0</v>
      </c>
      <c r="E752" s="189"/>
      <c r="F752" s="190"/>
      <c r="G752" s="190"/>
      <c r="H752" s="191"/>
      <c r="I752" s="190"/>
      <c r="J752" s="189"/>
      <c r="K752" s="189"/>
      <c r="L752" s="189"/>
      <c r="M752" s="189"/>
      <c r="N752" s="189"/>
      <c r="O752" s="189"/>
      <c r="P752" s="189"/>
      <c r="Q752" s="189"/>
      <c r="R752" s="42"/>
      <c r="S752" s="42"/>
      <c r="T752" s="42"/>
      <c r="U752" s="42"/>
    </row>
    <row r="753" spans="1:17" s="3" customFormat="1" ht="31.5">
      <c r="A753" s="95" t="s">
        <v>13</v>
      </c>
      <c r="B753" s="138"/>
      <c r="C753" s="138">
        <v>3142</v>
      </c>
      <c r="D753" s="165">
        <f t="shared" si="168"/>
        <v>6868517</v>
      </c>
      <c r="E753" s="165">
        <f>+E757+E758+E759+E760+E761+E762+E763+E764</f>
        <v>0</v>
      </c>
      <c r="F753" s="165">
        <f>SUM(F754:F759)</f>
        <v>6868517</v>
      </c>
      <c r="G753" s="165">
        <f aca="true" t="shared" si="171" ref="G753:Q753">SUM(G754:G759)</f>
        <v>0</v>
      </c>
      <c r="H753" s="165">
        <f t="shared" si="171"/>
        <v>0</v>
      </c>
      <c r="I753" s="165">
        <f t="shared" si="171"/>
        <v>0</v>
      </c>
      <c r="J753" s="165">
        <f t="shared" si="171"/>
        <v>0</v>
      </c>
      <c r="K753" s="165">
        <f t="shared" si="171"/>
        <v>0</v>
      </c>
      <c r="L753" s="165">
        <f t="shared" si="171"/>
        <v>0</v>
      </c>
      <c r="M753" s="165">
        <f t="shared" si="171"/>
        <v>0</v>
      </c>
      <c r="N753" s="165">
        <f t="shared" si="171"/>
        <v>0</v>
      </c>
      <c r="O753" s="165">
        <f t="shared" si="171"/>
        <v>0</v>
      </c>
      <c r="P753" s="165">
        <f t="shared" si="171"/>
        <v>0</v>
      </c>
      <c r="Q753" s="165">
        <f t="shared" si="171"/>
        <v>0</v>
      </c>
    </row>
    <row r="754" spans="1:17" s="3" customFormat="1" ht="76.5">
      <c r="A754" s="296" t="s">
        <v>673</v>
      </c>
      <c r="B754" s="138"/>
      <c r="C754" s="138"/>
      <c r="D754" s="165">
        <f t="shared" si="168"/>
        <v>2263901</v>
      </c>
      <c r="E754" s="165"/>
      <c r="F754" s="165">
        <v>2263901</v>
      </c>
      <c r="G754" s="165"/>
      <c r="H754" s="184"/>
      <c r="I754" s="165"/>
      <c r="J754" s="165"/>
      <c r="K754" s="165"/>
      <c r="L754" s="165"/>
      <c r="M754" s="165"/>
      <c r="N754" s="165"/>
      <c r="O754" s="165"/>
      <c r="P754" s="165"/>
      <c r="Q754" s="165"/>
    </row>
    <row r="755" spans="1:17" s="3" customFormat="1" ht="76.5">
      <c r="A755" s="296" t="s">
        <v>683</v>
      </c>
      <c r="B755" s="138"/>
      <c r="C755" s="138"/>
      <c r="D755" s="165">
        <f t="shared" si="168"/>
        <v>452780</v>
      </c>
      <c r="E755" s="165"/>
      <c r="F755" s="165">
        <v>452780</v>
      </c>
      <c r="G755" s="165"/>
      <c r="H755" s="184"/>
      <c r="I755" s="165"/>
      <c r="J755" s="165"/>
      <c r="K755" s="165"/>
      <c r="L755" s="165"/>
      <c r="M755" s="165"/>
      <c r="N755" s="165"/>
      <c r="O755" s="165"/>
      <c r="P755" s="165"/>
      <c r="Q755" s="165"/>
    </row>
    <row r="756" spans="1:17" s="3" customFormat="1" ht="89.25">
      <c r="A756" s="296" t="s">
        <v>674</v>
      </c>
      <c r="B756" s="138"/>
      <c r="C756" s="138"/>
      <c r="D756" s="165">
        <f t="shared" si="168"/>
        <v>2566983</v>
      </c>
      <c r="E756" s="165"/>
      <c r="F756" s="165">
        <v>2566983</v>
      </c>
      <c r="G756" s="165"/>
      <c r="H756" s="184"/>
      <c r="I756" s="165"/>
      <c r="J756" s="163"/>
      <c r="K756" s="165"/>
      <c r="L756" s="165"/>
      <c r="M756" s="165"/>
      <c r="N756" s="165"/>
      <c r="O756" s="165"/>
      <c r="P756" s="165"/>
      <c r="Q756" s="165"/>
    </row>
    <row r="757" spans="1:17" s="1" customFormat="1" ht="89.25">
      <c r="A757" s="296" t="s">
        <v>684</v>
      </c>
      <c r="B757" s="162"/>
      <c r="C757" s="162"/>
      <c r="D757" s="165">
        <f t="shared" si="168"/>
        <v>513397</v>
      </c>
      <c r="E757" s="161"/>
      <c r="F757" s="161">
        <v>513397</v>
      </c>
      <c r="G757" s="143"/>
      <c r="H757" s="192"/>
      <c r="I757" s="161"/>
      <c r="J757" s="161"/>
      <c r="K757" s="161"/>
      <c r="L757" s="161"/>
      <c r="M757" s="161"/>
      <c r="N757" s="161"/>
      <c r="O757" s="161"/>
      <c r="P757" s="161"/>
      <c r="Q757" s="161"/>
    </row>
    <row r="758" spans="1:21" s="1" customFormat="1" ht="102">
      <c r="A758" s="296" t="s">
        <v>675</v>
      </c>
      <c r="B758" s="183"/>
      <c r="C758" s="183"/>
      <c r="D758" s="165">
        <f t="shared" si="168"/>
        <v>892880</v>
      </c>
      <c r="E758" s="163"/>
      <c r="F758" s="161">
        <v>892880</v>
      </c>
      <c r="G758" s="143"/>
      <c r="H758" s="193"/>
      <c r="I758" s="163"/>
      <c r="J758" s="163"/>
      <c r="K758" s="163"/>
      <c r="L758" s="163"/>
      <c r="M758" s="163"/>
      <c r="N758" s="163"/>
      <c r="O758" s="163"/>
      <c r="P758" s="163"/>
      <c r="Q758" s="163"/>
      <c r="R758" s="42"/>
      <c r="S758" s="42"/>
      <c r="T758" s="42"/>
      <c r="U758" s="42"/>
    </row>
    <row r="759" spans="1:21" s="1" customFormat="1" ht="114.75">
      <c r="A759" s="296" t="s">
        <v>685</v>
      </c>
      <c r="B759" s="183"/>
      <c r="C759" s="183"/>
      <c r="D759" s="165">
        <f t="shared" si="168"/>
        <v>178576</v>
      </c>
      <c r="E759" s="163"/>
      <c r="F759" s="163">
        <v>178576</v>
      </c>
      <c r="G759" s="163"/>
      <c r="H759" s="163"/>
      <c r="I759" s="163"/>
      <c r="J759" s="163"/>
      <c r="K759" s="163"/>
      <c r="L759" s="163"/>
      <c r="M759" s="163"/>
      <c r="N759" s="163"/>
      <c r="O759" s="163"/>
      <c r="P759" s="163"/>
      <c r="Q759" s="163"/>
      <c r="R759" s="42"/>
      <c r="S759" s="42"/>
      <c r="T759" s="42"/>
      <c r="U759" s="42"/>
    </row>
    <row r="760" spans="1:21" s="1" customFormat="1" ht="52.5" customHeight="1" hidden="1">
      <c r="A760" s="106" t="s">
        <v>421</v>
      </c>
      <c r="B760" s="183"/>
      <c r="C760" s="183"/>
      <c r="D760" s="165">
        <f t="shared" si="168"/>
        <v>0</v>
      </c>
      <c r="E760" s="163"/>
      <c r="F760" s="163"/>
      <c r="G760" s="163"/>
      <c r="H760" s="163"/>
      <c r="I760" s="163"/>
      <c r="J760" s="163"/>
      <c r="K760" s="163"/>
      <c r="L760" s="163"/>
      <c r="M760" s="163"/>
      <c r="N760" s="163"/>
      <c r="O760" s="163"/>
      <c r="P760" s="163"/>
      <c r="Q760" s="163"/>
      <c r="R760" s="42"/>
      <c r="S760" s="42"/>
      <c r="T760" s="42"/>
      <c r="U760" s="42"/>
    </row>
    <row r="761" spans="1:21" s="1" customFormat="1" ht="82.5" customHeight="1" hidden="1">
      <c r="A761" s="106" t="s">
        <v>422</v>
      </c>
      <c r="B761" s="183"/>
      <c r="C761" s="183"/>
      <c r="D761" s="165">
        <f t="shared" si="168"/>
        <v>0</v>
      </c>
      <c r="E761" s="163"/>
      <c r="F761" s="163"/>
      <c r="G761" s="163"/>
      <c r="H761" s="163"/>
      <c r="I761" s="163"/>
      <c r="J761" s="163"/>
      <c r="K761" s="163"/>
      <c r="L761" s="163"/>
      <c r="M761" s="163"/>
      <c r="N761" s="163"/>
      <c r="O761" s="163"/>
      <c r="P761" s="163"/>
      <c r="Q761" s="163"/>
      <c r="R761" s="42"/>
      <c r="S761" s="42"/>
      <c r="T761" s="42"/>
      <c r="U761" s="42"/>
    </row>
    <row r="762" spans="1:21" s="46" customFormat="1" ht="87" customHeight="1" hidden="1">
      <c r="A762" s="106" t="s">
        <v>423</v>
      </c>
      <c r="B762" s="183"/>
      <c r="C762" s="183"/>
      <c r="D762" s="165">
        <f t="shared" si="168"/>
        <v>0</v>
      </c>
      <c r="E762" s="194"/>
      <c r="F762" s="194"/>
      <c r="G762" s="163"/>
      <c r="H762" s="163"/>
      <c r="I762" s="194"/>
      <c r="J762" s="163"/>
      <c r="K762" s="194"/>
      <c r="L762" s="194"/>
      <c r="M762" s="194"/>
      <c r="N762" s="194"/>
      <c r="O762" s="194"/>
      <c r="P762" s="194"/>
      <c r="Q762" s="194"/>
      <c r="R762" s="45"/>
      <c r="S762" s="45"/>
      <c r="T762" s="45"/>
      <c r="U762" s="45"/>
    </row>
    <row r="763" spans="1:21" s="1" customFormat="1" ht="177" customHeight="1" hidden="1">
      <c r="A763" s="106" t="s">
        <v>426</v>
      </c>
      <c r="B763" s="183"/>
      <c r="C763" s="183"/>
      <c r="D763" s="165">
        <f t="shared" si="168"/>
        <v>0</v>
      </c>
      <c r="E763" s="163"/>
      <c r="F763" s="163"/>
      <c r="G763" s="163"/>
      <c r="H763" s="163"/>
      <c r="I763" s="163"/>
      <c r="J763" s="163"/>
      <c r="K763" s="163"/>
      <c r="L763" s="163"/>
      <c r="M763" s="163"/>
      <c r="N763" s="163"/>
      <c r="O763" s="163"/>
      <c r="P763" s="163"/>
      <c r="Q763" s="163"/>
      <c r="R763" s="42"/>
      <c r="S763" s="42"/>
      <c r="T763" s="42"/>
      <c r="U763" s="42"/>
    </row>
    <row r="764" spans="1:21" s="1" customFormat="1" ht="20.25" customHeight="1" hidden="1">
      <c r="A764" s="195"/>
      <c r="B764" s="183"/>
      <c r="C764" s="183"/>
      <c r="D764" s="165">
        <f t="shared" si="168"/>
        <v>0</v>
      </c>
      <c r="E764" s="163"/>
      <c r="F764" s="163"/>
      <c r="G764" s="163"/>
      <c r="H764" s="163"/>
      <c r="I764" s="163"/>
      <c r="J764" s="163"/>
      <c r="K764" s="163"/>
      <c r="L764" s="163"/>
      <c r="M764" s="163"/>
      <c r="N764" s="163"/>
      <c r="O764" s="163"/>
      <c r="P764" s="163"/>
      <c r="Q764" s="163"/>
      <c r="R764" s="42"/>
      <c r="S764" s="42"/>
      <c r="T764" s="42"/>
      <c r="U764" s="42"/>
    </row>
    <row r="765" spans="1:17" s="3" customFormat="1" ht="31.5">
      <c r="A765" s="95" t="s">
        <v>135</v>
      </c>
      <c r="B765" s="138"/>
      <c r="C765" s="138">
        <v>3132</v>
      </c>
      <c r="D765" s="165">
        <f t="shared" si="168"/>
        <v>2113060</v>
      </c>
      <c r="E765" s="165">
        <f>SUM(E766:E785)</f>
        <v>0</v>
      </c>
      <c r="F765" s="165">
        <f>SUM(F766:F786)</f>
        <v>2113060</v>
      </c>
      <c r="G765" s="165">
        <f aca="true" t="shared" si="172" ref="G765:Q765">SUM(G766:G786)</f>
        <v>0</v>
      </c>
      <c r="H765" s="165">
        <f t="shared" si="172"/>
        <v>0</v>
      </c>
      <c r="I765" s="165">
        <f t="shared" si="172"/>
        <v>0</v>
      </c>
      <c r="J765" s="165">
        <f t="shared" si="172"/>
        <v>0</v>
      </c>
      <c r="K765" s="165">
        <f t="shared" si="172"/>
        <v>0</v>
      </c>
      <c r="L765" s="165"/>
      <c r="M765" s="165">
        <f t="shared" si="172"/>
        <v>0</v>
      </c>
      <c r="N765" s="165">
        <f t="shared" si="172"/>
        <v>0</v>
      </c>
      <c r="O765" s="165">
        <f t="shared" si="172"/>
        <v>0</v>
      </c>
      <c r="P765" s="165">
        <f t="shared" si="172"/>
        <v>0</v>
      </c>
      <c r="Q765" s="131">
        <f t="shared" si="172"/>
        <v>0</v>
      </c>
    </row>
    <row r="766" spans="1:17" s="42" customFormat="1" ht="31.5" hidden="1">
      <c r="A766" s="196" t="s">
        <v>425</v>
      </c>
      <c r="B766" s="183"/>
      <c r="C766" s="183"/>
      <c r="D766" s="165">
        <f t="shared" si="168"/>
        <v>0</v>
      </c>
      <c r="E766" s="163"/>
      <c r="F766" s="163"/>
      <c r="G766" s="197"/>
      <c r="H766" s="163">
        <v>0</v>
      </c>
      <c r="I766" s="163"/>
      <c r="J766" s="163"/>
      <c r="K766" s="163"/>
      <c r="L766" s="163"/>
      <c r="M766" s="198"/>
      <c r="N766" s="163"/>
      <c r="O766" s="163"/>
      <c r="P766" s="163"/>
      <c r="Q766" s="163"/>
    </row>
    <row r="767" spans="1:17" s="42" customFormat="1" ht="116.25" customHeight="1" hidden="1">
      <c r="A767" s="107" t="s">
        <v>589</v>
      </c>
      <c r="B767" s="183"/>
      <c r="C767" s="183"/>
      <c r="D767" s="165">
        <f t="shared" si="168"/>
        <v>0</v>
      </c>
      <c r="E767" s="163"/>
      <c r="F767" s="163"/>
      <c r="G767" s="197"/>
      <c r="H767" s="163"/>
      <c r="I767" s="163"/>
      <c r="J767" s="163"/>
      <c r="K767" s="163"/>
      <c r="L767" s="163"/>
      <c r="M767" s="199"/>
      <c r="N767" s="163"/>
      <c r="O767" s="163"/>
      <c r="P767" s="163"/>
      <c r="Q767" s="163"/>
    </row>
    <row r="768" spans="1:17" s="42" customFormat="1" ht="147" customHeight="1" hidden="1">
      <c r="A768" s="107" t="s">
        <v>590</v>
      </c>
      <c r="B768" s="183"/>
      <c r="C768" s="183"/>
      <c r="D768" s="165">
        <f t="shared" si="168"/>
        <v>0</v>
      </c>
      <c r="E768" s="163"/>
      <c r="F768" s="163"/>
      <c r="G768" s="197"/>
      <c r="H768" s="163"/>
      <c r="I768" s="163"/>
      <c r="J768" s="163"/>
      <c r="K768" s="163"/>
      <c r="L768" s="163"/>
      <c r="M768" s="199"/>
      <c r="N768" s="163"/>
      <c r="O768" s="163"/>
      <c r="P768" s="163"/>
      <c r="Q768" s="163"/>
    </row>
    <row r="769" spans="1:17" s="42" customFormat="1" ht="128.25" customHeight="1" hidden="1">
      <c r="A769" s="107" t="s">
        <v>591</v>
      </c>
      <c r="B769" s="183"/>
      <c r="C769" s="183"/>
      <c r="D769" s="165">
        <f t="shared" si="168"/>
        <v>0</v>
      </c>
      <c r="E769" s="163"/>
      <c r="F769" s="163"/>
      <c r="G769" s="197"/>
      <c r="H769" s="163"/>
      <c r="I769" s="163"/>
      <c r="J769" s="163"/>
      <c r="K769" s="163"/>
      <c r="L769" s="163"/>
      <c r="M769" s="199"/>
      <c r="N769" s="163"/>
      <c r="O769" s="163"/>
      <c r="P769" s="163"/>
      <c r="Q769" s="163"/>
    </row>
    <row r="770" spans="1:17" s="42" customFormat="1" ht="211.5" customHeight="1" hidden="1">
      <c r="A770" s="107" t="s">
        <v>592</v>
      </c>
      <c r="B770" s="183"/>
      <c r="C770" s="183"/>
      <c r="D770" s="165">
        <f t="shared" si="168"/>
        <v>0</v>
      </c>
      <c r="E770" s="163"/>
      <c r="F770" s="163"/>
      <c r="G770" s="197"/>
      <c r="H770" s="163"/>
      <c r="I770" s="163"/>
      <c r="J770" s="163"/>
      <c r="K770" s="163"/>
      <c r="L770" s="163"/>
      <c r="M770" s="199"/>
      <c r="N770" s="163"/>
      <c r="O770" s="163"/>
      <c r="P770" s="163"/>
      <c r="Q770" s="163"/>
    </row>
    <row r="771" spans="1:17" s="42" customFormat="1" ht="76.5">
      <c r="A771" s="296" t="s">
        <v>676</v>
      </c>
      <c r="B771" s="183"/>
      <c r="C771" s="183"/>
      <c r="D771" s="165">
        <f t="shared" si="168"/>
        <v>1760883</v>
      </c>
      <c r="E771" s="163"/>
      <c r="F771" s="163">
        <v>1760883</v>
      </c>
      <c r="G771" s="197"/>
      <c r="H771" s="163"/>
      <c r="I771" s="163"/>
      <c r="J771" s="163"/>
      <c r="K771" s="163"/>
      <c r="L771" s="163"/>
      <c r="M771" s="199"/>
      <c r="N771" s="163"/>
      <c r="O771" s="163"/>
      <c r="P771" s="163"/>
      <c r="Q771" s="163"/>
    </row>
    <row r="772" spans="1:17" s="1" customFormat="1" ht="76.5">
      <c r="A772" s="296" t="s">
        <v>692</v>
      </c>
      <c r="B772" s="162"/>
      <c r="C772" s="162"/>
      <c r="D772" s="165">
        <f t="shared" si="168"/>
        <v>352177</v>
      </c>
      <c r="E772" s="161"/>
      <c r="F772" s="161">
        <v>352177</v>
      </c>
      <c r="G772" s="121"/>
      <c r="H772" s="161"/>
      <c r="I772" s="161"/>
      <c r="J772" s="161"/>
      <c r="K772" s="161"/>
      <c r="L772" s="161"/>
      <c r="M772" s="199"/>
      <c r="N772" s="161"/>
      <c r="O772" s="161"/>
      <c r="P772" s="161"/>
      <c r="Q772" s="161"/>
    </row>
    <row r="773" spans="1:17" s="1" customFormat="1" ht="15.75" hidden="1">
      <c r="A773" s="295"/>
      <c r="B773" s="162"/>
      <c r="C773" s="162"/>
      <c r="D773" s="165">
        <f t="shared" si="168"/>
        <v>0</v>
      </c>
      <c r="E773" s="161"/>
      <c r="F773" s="161"/>
      <c r="G773" s="121"/>
      <c r="H773" s="161"/>
      <c r="I773" s="161"/>
      <c r="J773" s="161"/>
      <c r="K773" s="161"/>
      <c r="L773" s="161"/>
      <c r="M773" s="199"/>
      <c r="N773" s="161"/>
      <c r="O773" s="161"/>
      <c r="P773" s="161"/>
      <c r="Q773" s="161"/>
    </row>
    <row r="774" spans="1:21" s="1" customFormat="1" ht="15.75" hidden="1">
      <c r="A774" s="295"/>
      <c r="B774" s="183"/>
      <c r="C774" s="183"/>
      <c r="D774" s="165">
        <f t="shared" si="168"/>
        <v>0</v>
      </c>
      <c r="E774" s="163"/>
      <c r="F774" s="163"/>
      <c r="G774" s="121"/>
      <c r="H774" s="163"/>
      <c r="I774" s="163"/>
      <c r="J774" s="163"/>
      <c r="K774" s="163"/>
      <c r="L774" s="163"/>
      <c r="M774" s="199"/>
      <c r="N774" s="163"/>
      <c r="O774" s="163"/>
      <c r="P774" s="163"/>
      <c r="Q774" s="163"/>
      <c r="R774" s="42"/>
      <c r="S774" s="42"/>
      <c r="T774" s="42"/>
      <c r="U774" s="42"/>
    </row>
    <row r="775" spans="1:21" s="1" customFormat="1" ht="89.25" customHeight="1" hidden="1">
      <c r="A775" s="107"/>
      <c r="B775" s="183"/>
      <c r="C775" s="183"/>
      <c r="D775" s="165">
        <f t="shared" si="168"/>
        <v>0</v>
      </c>
      <c r="E775" s="163"/>
      <c r="F775" s="163"/>
      <c r="G775" s="121"/>
      <c r="H775" s="163"/>
      <c r="I775" s="163"/>
      <c r="J775" s="163"/>
      <c r="K775" s="163"/>
      <c r="L775" s="163"/>
      <c r="M775" s="199"/>
      <c r="N775" s="163"/>
      <c r="O775" s="163"/>
      <c r="P775" s="163"/>
      <c r="Q775" s="163"/>
      <c r="R775" s="42"/>
      <c r="S775" s="42"/>
      <c r="T775" s="42"/>
      <c r="U775" s="42"/>
    </row>
    <row r="776" spans="1:21" s="1" customFormat="1" ht="104.25" customHeight="1" hidden="1">
      <c r="A776" s="107"/>
      <c r="B776" s="183"/>
      <c r="C776" s="183"/>
      <c r="D776" s="165">
        <f t="shared" si="168"/>
        <v>0</v>
      </c>
      <c r="E776" s="163"/>
      <c r="F776" s="163"/>
      <c r="G776" s="200"/>
      <c r="H776" s="163"/>
      <c r="I776" s="163"/>
      <c r="J776" s="163"/>
      <c r="K776" s="163"/>
      <c r="L776" s="163"/>
      <c r="M776" s="199"/>
      <c r="N776" s="163"/>
      <c r="O776" s="163"/>
      <c r="P776" s="163"/>
      <c r="Q776" s="163"/>
      <c r="R776" s="42"/>
      <c r="S776" s="42"/>
      <c r="T776" s="42"/>
      <c r="U776" s="42"/>
    </row>
    <row r="777" spans="1:21" s="1" customFormat="1" ht="99.75" customHeight="1" hidden="1">
      <c r="A777" s="107"/>
      <c r="B777" s="183"/>
      <c r="C777" s="183"/>
      <c r="D777" s="165">
        <f t="shared" si="168"/>
        <v>0</v>
      </c>
      <c r="E777" s="163"/>
      <c r="F777" s="163"/>
      <c r="G777" s="201"/>
      <c r="H777" s="163"/>
      <c r="I777" s="163"/>
      <c r="J777" s="163"/>
      <c r="K777" s="163"/>
      <c r="L777" s="163"/>
      <c r="M777" s="199"/>
      <c r="N777" s="163"/>
      <c r="O777" s="163"/>
      <c r="P777" s="163"/>
      <c r="Q777" s="163"/>
      <c r="R777" s="42"/>
      <c r="S777" s="42"/>
      <c r="T777" s="42"/>
      <c r="U777" s="42"/>
    </row>
    <row r="778" spans="1:21" s="1" customFormat="1" ht="73.5" customHeight="1" hidden="1">
      <c r="A778" s="107"/>
      <c r="B778" s="183"/>
      <c r="C778" s="183"/>
      <c r="D778" s="165">
        <f t="shared" si="168"/>
        <v>0</v>
      </c>
      <c r="E778" s="163"/>
      <c r="F778" s="163"/>
      <c r="G778" s="201"/>
      <c r="H778" s="163"/>
      <c r="I778" s="163"/>
      <c r="J778" s="163"/>
      <c r="K778" s="163"/>
      <c r="L778" s="163"/>
      <c r="M778" s="163"/>
      <c r="N778" s="163"/>
      <c r="O778" s="163"/>
      <c r="P778" s="163"/>
      <c r="Q778" s="163"/>
      <c r="R778" s="42"/>
      <c r="S778" s="42"/>
      <c r="T778" s="42"/>
      <c r="U778" s="42"/>
    </row>
    <row r="779" spans="1:21" s="1" customFormat="1" ht="98.25" customHeight="1" hidden="1">
      <c r="A779" s="107"/>
      <c r="B779" s="183"/>
      <c r="C779" s="183"/>
      <c r="D779" s="165">
        <f t="shared" si="168"/>
        <v>0</v>
      </c>
      <c r="E779" s="163"/>
      <c r="F779" s="163"/>
      <c r="G779" s="201"/>
      <c r="H779" s="163"/>
      <c r="I779" s="163"/>
      <c r="J779" s="163"/>
      <c r="K779" s="163"/>
      <c r="L779" s="163"/>
      <c r="M779" s="163"/>
      <c r="N779" s="163"/>
      <c r="O779" s="163"/>
      <c r="P779" s="163"/>
      <c r="Q779" s="163"/>
      <c r="R779" s="42"/>
      <c r="S779" s="42"/>
      <c r="T779" s="42"/>
      <c r="U779" s="42"/>
    </row>
    <row r="780" spans="1:21" s="1" customFormat="1" ht="98.25" customHeight="1" hidden="1">
      <c r="A780" s="107"/>
      <c r="B780" s="183"/>
      <c r="C780" s="183"/>
      <c r="D780" s="165">
        <f t="shared" si="168"/>
        <v>0</v>
      </c>
      <c r="E780" s="163"/>
      <c r="F780" s="163"/>
      <c r="G780" s="201"/>
      <c r="H780" s="163"/>
      <c r="I780" s="163"/>
      <c r="J780" s="163"/>
      <c r="K780" s="163"/>
      <c r="L780" s="163"/>
      <c r="M780" s="163"/>
      <c r="N780" s="163"/>
      <c r="O780" s="163"/>
      <c r="P780" s="163"/>
      <c r="Q780" s="163"/>
      <c r="R780" s="42"/>
      <c r="S780" s="42"/>
      <c r="T780" s="42"/>
      <c r="U780" s="42"/>
    </row>
    <row r="781" spans="1:21" s="1" customFormat="1" ht="88.5" customHeight="1" hidden="1">
      <c r="A781" s="202"/>
      <c r="B781" s="183"/>
      <c r="C781" s="183"/>
      <c r="D781" s="165">
        <f t="shared" si="168"/>
        <v>0</v>
      </c>
      <c r="E781" s="163"/>
      <c r="F781" s="163"/>
      <c r="G781" s="203"/>
      <c r="H781" s="163"/>
      <c r="I781" s="163"/>
      <c r="J781" s="163"/>
      <c r="K781" s="163"/>
      <c r="L781" s="163"/>
      <c r="M781" s="163"/>
      <c r="N781" s="163"/>
      <c r="O781" s="163"/>
      <c r="P781" s="163"/>
      <c r="Q781" s="163"/>
      <c r="R781" s="42"/>
      <c r="S781" s="42"/>
      <c r="T781" s="42"/>
      <c r="U781" s="42"/>
    </row>
    <row r="782" spans="1:21" s="1" customFormat="1" ht="36" customHeight="1" hidden="1">
      <c r="A782" s="136"/>
      <c r="B782" s="204"/>
      <c r="C782" s="204"/>
      <c r="D782" s="165">
        <f t="shared" si="168"/>
        <v>0</v>
      </c>
      <c r="E782" s="205"/>
      <c r="F782" s="163"/>
      <c r="G782" s="206"/>
      <c r="H782" s="163"/>
      <c r="I782" s="163"/>
      <c r="J782" s="163"/>
      <c r="K782" s="205"/>
      <c r="L782" s="205"/>
      <c r="M782" s="205"/>
      <c r="N782" s="205"/>
      <c r="O782" s="205"/>
      <c r="P782" s="205"/>
      <c r="Q782" s="205"/>
      <c r="R782" s="42"/>
      <c r="S782" s="42"/>
      <c r="T782" s="42"/>
      <c r="U782" s="42"/>
    </row>
    <row r="783" spans="1:21" s="1" customFormat="1" ht="42" customHeight="1" hidden="1">
      <c r="A783" s="136"/>
      <c r="B783" s="163"/>
      <c r="C783" s="163"/>
      <c r="D783" s="165">
        <f t="shared" si="168"/>
        <v>0</v>
      </c>
      <c r="E783" s="163"/>
      <c r="F783" s="207"/>
      <c r="G783" s="201"/>
      <c r="H783" s="207"/>
      <c r="I783" s="207"/>
      <c r="J783" s="207"/>
      <c r="K783" s="207"/>
      <c r="L783" s="207"/>
      <c r="M783" s="207"/>
      <c r="N783" s="163"/>
      <c r="O783" s="163"/>
      <c r="P783" s="163"/>
      <c r="Q783" s="163"/>
      <c r="R783" s="42"/>
      <c r="S783" s="42"/>
      <c r="T783" s="42"/>
      <c r="U783" s="42"/>
    </row>
    <row r="784" spans="1:21" s="1" customFormat="1" ht="47.25" customHeight="1" hidden="1">
      <c r="A784" s="136"/>
      <c r="B784" s="163"/>
      <c r="C784" s="163"/>
      <c r="D784" s="165">
        <f t="shared" si="168"/>
        <v>0</v>
      </c>
      <c r="E784" s="163"/>
      <c r="F784" s="207"/>
      <c r="G784" s="209"/>
      <c r="H784" s="207"/>
      <c r="I784" s="207"/>
      <c r="J784" s="207"/>
      <c r="K784" s="207"/>
      <c r="L784" s="207"/>
      <c r="M784" s="207"/>
      <c r="N784" s="163"/>
      <c r="O784" s="163"/>
      <c r="P784" s="163"/>
      <c r="Q784" s="163"/>
      <c r="R784" s="42"/>
      <c r="S784" s="42"/>
      <c r="T784" s="42"/>
      <c r="U784" s="42"/>
    </row>
    <row r="785" spans="1:21" s="1" customFormat="1" ht="48" customHeight="1" hidden="1">
      <c r="A785" s="136"/>
      <c r="B785" s="163"/>
      <c r="C785" s="163"/>
      <c r="D785" s="165">
        <f t="shared" si="168"/>
        <v>0</v>
      </c>
      <c r="E785" s="163"/>
      <c r="F785" s="207"/>
      <c r="G785" s="209"/>
      <c r="H785" s="207"/>
      <c r="I785" s="207"/>
      <c r="J785" s="207"/>
      <c r="K785" s="207"/>
      <c r="L785" s="207"/>
      <c r="M785" s="207"/>
      <c r="N785" s="163"/>
      <c r="O785" s="163"/>
      <c r="P785" s="163"/>
      <c r="Q785" s="163"/>
      <c r="R785" s="42"/>
      <c r="S785" s="42"/>
      <c r="T785" s="42"/>
      <c r="U785" s="42"/>
    </row>
    <row r="786" spans="1:21" s="46" customFormat="1" ht="64.5" customHeight="1" hidden="1">
      <c r="A786" s="136"/>
      <c r="B786" s="163"/>
      <c r="C786" s="163"/>
      <c r="D786" s="165">
        <f t="shared" si="168"/>
        <v>0</v>
      </c>
      <c r="E786" s="163"/>
      <c r="F786" s="207"/>
      <c r="G786" s="209"/>
      <c r="H786" s="207"/>
      <c r="I786" s="183"/>
      <c r="J786" s="207"/>
      <c r="K786" s="207"/>
      <c r="L786" s="207"/>
      <c r="M786" s="207"/>
      <c r="N786" s="163"/>
      <c r="O786" s="163"/>
      <c r="P786" s="163"/>
      <c r="Q786" s="163"/>
      <c r="R786" s="45"/>
      <c r="S786" s="45"/>
      <c r="T786" s="45"/>
      <c r="U786" s="45"/>
    </row>
    <row r="787" spans="1:21" s="1" customFormat="1" ht="63" customHeight="1" hidden="1">
      <c r="A787" s="210"/>
      <c r="B787" s="163"/>
      <c r="C787" s="163"/>
      <c r="D787" s="165">
        <f t="shared" si="168"/>
        <v>0</v>
      </c>
      <c r="E787" s="211"/>
      <c r="F787" s="212"/>
      <c r="G787" s="212"/>
      <c r="H787" s="212"/>
      <c r="I787" s="212"/>
      <c r="J787" s="212"/>
      <c r="K787" s="213"/>
      <c r="L787" s="212"/>
      <c r="M787" s="212"/>
      <c r="N787" s="212"/>
      <c r="O787" s="211"/>
      <c r="P787" s="211"/>
      <c r="Q787" s="211"/>
      <c r="R787" s="42"/>
      <c r="S787" s="42"/>
      <c r="T787" s="42"/>
      <c r="U787" s="42"/>
    </row>
    <row r="788" spans="1:17" s="3" customFormat="1" ht="31.5">
      <c r="A788" s="88" t="s">
        <v>15</v>
      </c>
      <c r="B788" s="138"/>
      <c r="C788" s="138">
        <v>3122</v>
      </c>
      <c r="D788" s="165">
        <f aca="true" t="shared" si="173" ref="D788:D797">+F788+G788+H788+I788+J788+K788+L788+M788+N788+O788+Q788+P788</f>
        <v>20414499</v>
      </c>
      <c r="E788" s="131">
        <f>E798+E806+E799+E800+E801</f>
        <v>0</v>
      </c>
      <c r="F788" s="131">
        <f>SUM(F789:F800)</f>
        <v>20414499</v>
      </c>
      <c r="G788" s="131">
        <f aca="true" t="shared" si="174" ref="G788:Q788">SUM(G789:G800)</f>
        <v>0</v>
      </c>
      <c r="H788" s="131">
        <f t="shared" si="174"/>
        <v>0</v>
      </c>
      <c r="I788" s="131">
        <f t="shared" si="174"/>
        <v>0</v>
      </c>
      <c r="J788" s="131">
        <f t="shared" si="174"/>
        <v>0</v>
      </c>
      <c r="K788" s="131">
        <f t="shared" si="174"/>
        <v>0</v>
      </c>
      <c r="L788" s="131">
        <f t="shared" si="174"/>
        <v>0</v>
      </c>
      <c r="M788" s="131">
        <f t="shared" si="174"/>
        <v>0</v>
      </c>
      <c r="N788" s="131">
        <f t="shared" si="174"/>
        <v>0</v>
      </c>
      <c r="O788" s="131">
        <f t="shared" si="174"/>
        <v>0</v>
      </c>
      <c r="P788" s="131">
        <f t="shared" si="174"/>
        <v>0</v>
      </c>
      <c r="Q788" s="131">
        <f t="shared" si="174"/>
        <v>0</v>
      </c>
    </row>
    <row r="789" spans="1:17" s="3" customFormat="1" ht="89.25">
      <c r="A789" s="296" t="s">
        <v>677</v>
      </c>
      <c r="B789" s="138"/>
      <c r="C789" s="138"/>
      <c r="D789" s="165">
        <f t="shared" si="173"/>
        <v>3131941</v>
      </c>
      <c r="E789" s="131"/>
      <c r="F789" s="131">
        <v>3131941</v>
      </c>
      <c r="G789" s="131"/>
      <c r="H789" s="131"/>
      <c r="I789" s="131"/>
      <c r="J789" s="131"/>
      <c r="K789" s="131"/>
      <c r="L789" s="131"/>
      <c r="M789" s="131"/>
      <c r="N789" s="131"/>
      <c r="O789" s="131"/>
      <c r="P789" s="131"/>
      <c r="Q789" s="131"/>
    </row>
    <row r="790" spans="1:17" s="3" customFormat="1" ht="89.25">
      <c r="A790" s="296" t="s">
        <v>686</v>
      </c>
      <c r="B790" s="138"/>
      <c r="C790" s="138"/>
      <c r="D790" s="165">
        <f t="shared" si="173"/>
        <v>626388</v>
      </c>
      <c r="E790" s="131"/>
      <c r="F790" s="131">
        <v>626388</v>
      </c>
      <c r="G790" s="131"/>
      <c r="H790" s="131"/>
      <c r="I790" s="131"/>
      <c r="J790" s="131"/>
      <c r="K790" s="131"/>
      <c r="L790" s="131"/>
      <c r="M790" s="131"/>
      <c r="N790" s="131"/>
      <c r="O790" s="131"/>
      <c r="P790" s="131"/>
      <c r="Q790" s="131"/>
    </row>
    <row r="791" spans="1:17" s="3" customFormat="1" ht="76.5">
      <c r="A791" s="296" t="s">
        <v>678</v>
      </c>
      <c r="B791" s="138"/>
      <c r="C791" s="138"/>
      <c r="D791" s="165">
        <f t="shared" si="173"/>
        <v>2745294</v>
      </c>
      <c r="E791" s="131"/>
      <c r="F791" s="131">
        <v>2745294</v>
      </c>
      <c r="G791" s="131"/>
      <c r="H791" s="131"/>
      <c r="I791" s="131"/>
      <c r="J791" s="131"/>
      <c r="K791" s="131"/>
      <c r="L791" s="131"/>
      <c r="M791" s="131"/>
      <c r="N791" s="131"/>
      <c r="O791" s="131"/>
      <c r="P791" s="131"/>
      <c r="Q791" s="131"/>
    </row>
    <row r="792" spans="1:17" s="3" customFormat="1" ht="89.25">
      <c r="A792" s="296" t="s">
        <v>687</v>
      </c>
      <c r="B792" s="138"/>
      <c r="C792" s="138"/>
      <c r="D792" s="165">
        <f t="shared" si="173"/>
        <v>549059</v>
      </c>
      <c r="E792" s="131"/>
      <c r="F792" s="131">
        <v>549059</v>
      </c>
      <c r="G792" s="131"/>
      <c r="H792" s="131"/>
      <c r="I792" s="131"/>
      <c r="J792" s="131"/>
      <c r="K792" s="131"/>
      <c r="L792" s="131"/>
      <c r="M792" s="131"/>
      <c r="N792" s="131"/>
      <c r="O792" s="131"/>
      <c r="P792" s="131"/>
      <c r="Q792" s="131"/>
    </row>
    <row r="793" spans="1:17" s="3" customFormat="1" ht="89.25">
      <c r="A793" s="296" t="s">
        <v>679</v>
      </c>
      <c r="B793" s="138"/>
      <c r="C793" s="138"/>
      <c r="D793" s="165">
        <f t="shared" si="173"/>
        <v>2564048</v>
      </c>
      <c r="E793" s="131"/>
      <c r="F793" s="131">
        <v>2564048</v>
      </c>
      <c r="G793" s="131"/>
      <c r="H793" s="131"/>
      <c r="I793" s="131"/>
      <c r="J793" s="131"/>
      <c r="K793" s="131"/>
      <c r="L793" s="131"/>
      <c r="M793" s="131"/>
      <c r="N793" s="131"/>
      <c r="O793" s="131"/>
      <c r="P793" s="131"/>
      <c r="Q793" s="131"/>
    </row>
    <row r="794" spans="1:17" s="3" customFormat="1" ht="89.25">
      <c r="A794" s="296" t="s">
        <v>688</v>
      </c>
      <c r="B794" s="138"/>
      <c r="C794" s="138"/>
      <c r="D794" s="165">
        <f t="shared" si="173"/>
        <v>512810</v>
      </c>
      <c r="E794" s="131"/>
      <c r="F794" s="131">
        <v>512810</v>
      </c>
      <c r="G794" s="131"/>
      <c r="H794" s="131"/>
      <c r="I794" s="131"/>
      <c r="J794" s="131"/>
      <c r="K794" s="131"/>
      <c r="L794" s="131"/>
      <c r="M794" s="131"/>
      <c r="N794" s="131"/>
      <c r="O794" s="131"/>
      <c r="P794" s="131"/>
      <c r="Q794" s="131"/>
    </row>
    <row r="795" spans="1:17" s="3" customFormat="1" ht="127.5">
      <c r="A795" s="296" t="s">
        <v>680</v>
      </c>
      <c r="B795" s="138"/>
      <c r="C795" s="138"/>
      <c r="D795" s="165">
        <f t="shared" si="173"/>
        <v>2346675</v>
      </c>
      <c r="E795" s="131"/>
      <c r="F795" s="131">
        <v>2346675</v>
      </c>
      <c r="G795" s="131"/>
      <c r="H795" s="131"/>
      <c r="I795" s="131"/>
      <c r="J795" s="131"/>
      <c r="K795" s="131"/>
      <c r="L795" s="131"/>
      <c r="M795" s="131"/>
      <c r="N795" s="131"/>
      <c r="O795" s="131"/>
      <c r="P795" s="131"/>
      <c r="Q795" s="131"/>
    </row>
    <row r="796" spans="1:17" s="3" customFormat="1" ht="140.25">
      <c r="A796" s="296" t="s">
        <v>689</v>
      </c>
      <c r="B796" s="138"/>
      <c r="C796" s="138"/>
      <c r="D796" s="165">
        <f t="shared" si="173"/>
        <v>469335</v>
      </c>
      <c r="E796" s="131"/>
      <c r="F796" s="131">
        <v>469335</v>
      </c>
      <c r="G796" s="131"/>
      <c r="H796" s="131"/>
      <c r="I796" s="131"/>
      <c r="J796" s="131"/>
      <c r="K796" s="131"/>
      <c r="L796" s="131"/>
      <c r="M796" s="131"/>
      <c r="N796" s="131"/>
      <c r="O796" s="131"/>
      <c r="P796" s="131"/>
      <c r="Q796" s="131"/>
    </row>
    <row r="797" spans="1:17" s="3" customFormat="1" ht="102">
      <c r="A797" s="296" t="s">
        <v>681</v>
      </c>
      <c r="B797" s="138"/>
      <c r="C797" s="138"/>
      <c r="D797" s="165">
        <f t="shared" si="173"/>
        <v>3112274</v>
      </c>
      <c r="E797" s="131"/>
      <c r="F797" s="131">
        <v>3112274</v>
      </c>
      <c r="G797" s="131"/>
      <c r="H797" s="131"/>
      <c r="I797" s="131"/>
      <c r="J797" s="131"/>
      <c r="K797" s="131"/>
      <c r="L797" s="131"/>
      <c r="M797" s="131"/>
      <c r="N797" s="131"/>
      <c r="O797" s="131"/>
      <c r="P797" s="131"/>
      <c r="Q797" s="131"/>
    </row>
    <row r="798" spans="1:17" s="1" customFormat="1" ht="102">
      <c r="A798" s="296" t="s">
        <v>690</v>
      </c>
      <c r="B798" s="162"/>
      <c r="C798" s="162"/>
      <c r="D798" s="208">
        <f aca="true" t="shared" si="175" ref="D798:D863">+F798+G798+H798+I798+J798+K798+L798+M798+N798+O798+Q798+P798</f>
        <v>622455</v>
      </c>
      <c r="E798" s="161"/>
      <c r="F798" s="161">
        <v>622455</v>
      </c>
      <c r="G798" s="143"/>
      <c r="H798" s="161"/>
      <c r="I798" s="161"/>
      <c r="J798" s="161"/>
      <c r="K798" s="161"/>
      <c r="L798" s="161"/>
      <c r="M798" s="161"/>
      <c r="N798" s="161"/>
      <c r="O798" s="161"/>
      <c r="P798" s="161"/>
      <c r="Q798" s="161"/>
    </row>
    <row r="799" spans="1:17" s="1" customFormat="1" ht="102">
      <c r="A799" s="296" t="s">
        <v>682</v>
      </c>
      <c r="B799" s="162"/>
      <c r="C799" s="162"/>
      <c r="D799" s="208">
        <f t="shared" si="175"/>
        <v>3111850</v>
      </c>
      <c r="E799" s="161"/>
      <c r="F799" s="133">
        <v>3111850</v>
      </c>
      <c r="G799" s="133"/>
      <c r="H799" s="133"/>
      <c r="I799" s="133"/>
      <c r="J799" s="133"/>
      <c r="K799" s="161"/>
      <c r="L799" s="161"/>
      <c r="M799" s="161"/>
      <c r="N799" s="161"/>
      <c r="O799" s="161"/>
      <c r="P799" s="161"/>
      <c r="Q799" s="161"/>
    </row>
    <row r="800" spans="1:17" s="1" customFormat="1" ht="102">
      <c r="A800" s="296" t="s">
        <v>691</v>
      </c>
      <c r="B800" s="162"/>
      <c r="C800" s="162"/>
      <c r="D800" s="208">
        <f>+F800+G800+H800+I800+J800+K800+L800+M800+N800+O800+Q800+P800</f>
        <v>622370</v>
      </c>
      <c r="E800" s="161"/>
      <c r="F800" s="133">
        <v>622370</v>
      </c>
      <c r="G800" s="133"/>
      <c r="H800" s="198"/>
      <c r="I800" s="200"/>
      <c r="J800" s="133"/>
      <c r="K800" s="161"/>
      <c r="L800" s="161"/>
      <c r="M800" s="161"/>
      <c r="N800" s="161"/>
      <c r="O800" s="161"/>
      <c r="P800" s="161"/>
      <c r="Q800" s="161"/>
    </row>
    <row r="801" spans="1:17" s="1" customFormat="1" ht="15.75" hidden="1">
      <c r="A801" s="168"/>
      <c r="B801" s="162"/>
      <c r="C801" s="162"/>
      <c r="D801" s="208">
        <f>+F801+G801+H801+I801+J801+K801+L801+M801+N801+O801+Q801+P801</f>
        <v>0</v>
      </c>
      <c r="E801" s="161"/>
      <c r="F801" s="133"/>
      <c r="G801" s="133"/>
      <c r="H801" s="133"/>
      <c r="I801" s="133"/>
      <c r="J801" s="133"/>
      <c r="K801" s="161"/>
      <c r="L801" s="161"/>
      <c r="M801" s="161"/>
      <c r="N801" s="161"/>
      <c r="O801" s="161"/>
      <c r="P801" s="161"/>
      <c r="Q801" s="161"/>
    </row>
    <row r="802" spans="1:17" s="3" customFormat="1" ht="31.5" hidden="1">
      <c r="A802" s="95" t="s">
        <v>587</v>
      </c>
      <c r="B802" s="138"/>
      <c r="C802" s="138">
        <v>3131</v>
      </c>
      <c r="D802" s="208">
        <f t="shared" si="175"/>
        <v>0</v>
      </c>
      <c r="E802" s="165"/>
      <c r="F802" s="131">
        <f aca="true" t="shared" si="176" ref="F802:Q802">F803+F804+F805</f>
        <v>0</v>
      </c>
      <c r="G802" s="131">
        <f>G803+G804+G805</f>
        <v>0</v>
      </c>
      <c r="H802" s="131">
        <f t="shared" si="176"/>
        <v>0</v>
      </c>
      <c r="I802" s="131">
        <f t="shared" si="176"/>
        <v>0</v>
      </c>
      <c r="J802" s="131">
        <f t="shared" si="176"/>
        <v>0</v>
      </c>
      <c r="K802" s="131">
        <f t="shared" si="176"/>
        <v>0</v>
      </c>
      <c r="L802" s="131">
        <f t="shared" si="176"/>
        <v>0</v>
      </c>
      <c r="M802" s="131">
        <f t="shared" si="176"/>
        <v>0</v>
      </c>
      <c r="N802" s="131">
        <f t="shared" si="176"/>
        <v>0</v>
      </c>
      <c r="O802" s="131">
        <f t="shared" si="176"/>
        <v>0</v>
      </c>
      <c r="P802" s="131">
        <f t="shared" si="176"/>
        <v>0</v>
      </c>
      <c r="Q802" s="131">
        <f t="shared" si="176"/>
        <v>0</v>
      </c>
    </row>
    <row r="803" spans="1:21" s="1" customFormat="1" ht="69.75" customHeight="1" hidden="1">
      <c r="A803" s="136" t="s">
        <v>588</v>
      </c>
      <c r="B803" s="183"/>
      <c r="C803" s="183"/>
      <c r="D803" s="208">
        <f t="shared" si="175"/>
        <v>0</v>
      </c>
      <c r="E803" s="163"/>
      <c r="F803" s="163"/>
      <c r="G803" s="143"/>
      <c r="H803" s="193"/>
      <c r="I803" s="163"/>
      <c r="J803" s="163"/>
      <c r="K803" s="163"/>
      <c r="L803" s="163"/>
      <c r="M803" s="163"/>
      <c r="N803" s="163"/>
      <c r="O803" s="163"/>
      <c r="P803" s="163"/>
      <c r="Q803" s="163"/>
      <c r="R803" s="42"/>
      <c r="S803" s="42"/>
      <c r="T803" s="42"/>
      <c r="U803" s="42"/>
    </row>
    <row r="804" spans="1:17" s="42" customFormat="1" ht="103.5" customHeight="1" hidden="1">
      <c r="A804" s="106" t="s">
        <v>328</v>
      </c>
      <c r="B804" s="183"/>
      <c r="C804" s="183"/>
      <c r="D804" s="208">
        <f t="shared" si="175"/>
        <v>0</v>
      </c>
      <c r="E804" s="163"/>
      <c r="F804" s="163"/>
      <c r="G804" s="163"/>
      <c r="H804" s="163"/>
      <c r="I804" s="163"/>
      <c r="J804" s="163"/>
      <c r="K804" s="163"/>
      <c r="L804" s="163"/>
      <c r="M804" s="163"/>
      <c r="N804" s="163"/>
      <c r="O804" s="163"/>
      <c r="P804" s="163"/>
      <c r="Q804" s="163"/>
    </row>
    <row r="805" spans="1:17" s="3" customFormat="1" ht="47.25" hidden="1">
      <c r="A805" s="95" t="s">
        <v>141</v>
      </c>
      <c r="B805" s="138"/>
      <c r="C805" s="138"/>
      <c r="D805" s="208">
        <f t="shared" si="175"/>
        <v>0</v>
      </c>
      <c r="E805" s="165"/>
      <c r="F805" s="165"/>
      <c r="G805" s="165"/>
      <c r="H805" s="165"/>
      <c r="I805" s="165"/>
      <c r="J805" s="165"/>
      <c r="K805" s="165"/>
      <c r="L805" s="165"/>
      <c r="M805" s="165"/>
      <c r="N805" s="165"/>
      <c r="O805" s="165"/>
      <c r="P805" s="165"/>
      <c r="Q805" s="165"/>
    </row>
    <row r="806" spans="1:17" s="3" customFormat="1" ht="55.5" customHeight="1" hidden="1">
      <c r="A806" s="214" t="s">
        <v>28</v>
      </c>
      <c r="B806" s="138"/>
      <c r="C806" s="138"/>
      <c r="D806" s="208">
        <f t="shared" si="175"/>
        <v>0</v>
      </c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</row>
    <row r="807" spans="1:17" s="42" customFormat="1" ht="78.75" hidden="1">
      <c r="A807" s="4" t="s">
        <v>120</v>
      </c>
      <c r="B807" s="183">
        <v>170703</v>
      </c>
      <c r="C807" s="183"/>
      <c r="D807" s="208">
        <f>+F807+G807+H807+I807+J807+K807+L807+M807+N807+O807+Q807+P807</f>
        <v>0</v>
      </c>
      <c r="E807" s="163">
        <f>+E808+E810</f>
        <v>0</v>
      </c>
      <c r="F807" s="163">
        <f>+F808+F810</f>
        <v>0</v>
      </c>
      <c r="G807" s="163">
        <f aca="true" t="shared" si="177" ref="G807:Q807">+G808+G810</f>
        <v>0</v>
      </c>
      <c r="H807" s="163">
        <f t="shared" si="177"/>
        <v>0</v>
      </c>
      <c r="I807" s="163">
        <f t="shared" si="177"/>
        <v>0</v>
      </c>
      <c r="J807" s="163">
        <f t="shared" si="177"/>
        <v>0</v>
      </c>
      <c r="K807" s="163">
        <f t="shared" si="177"/>
        <v>0</v>
      </c>
      <c r="L807" s="163">
        <f t="shared" si="177"/>
        <v>0</v>
      </c>
      <c r="M807" s="163">
        <f t="shared" si="177"/>
        <v>0</v>
      </c>
      <c r="N807" s="163">
        <f t="shared" si="177"/>
        <v>0</v>
      </c>
      <c r="O807" s="163">
        <f t="shared" si="177"/>
        <v>0</v>
      </c>
      <c r="P807" s="163">
        <f t="shared" si="177"/>
        <v>0</v>
      </c>
      <c r="Q807" s="163">
        <f t="shared" si="177"/>
        <v>0</v>
      </c>
    </row>
    <row r="808" spans="1:17" s="42" customFormat="1" ht="32.25" customHeight="1" hidden="1">
      <c r="A808" s="95" t="s">
        <v>13</v>
      </c>
      <c r="B808" s="138"/>
      <c r="C808" s="138">
        <v>3142</v>
      </c>
      <c r="D808" s="208">
        <f t="shared" si="175"/>
        <v>0</v>
      </c>
      <c r="E808" s="163">
        <f aca="true" t="shared" si="178" ref="E808:Q808">+E809</f>
        <v>0</v>
      </c>
      <c r="F808" s="163">
        <f t="shared" si="178"/>
        <v>0</v>
      </c>
      <c r="G808" s="163">
        <f t="shared" si="178"/>
        <v>0</v>
      </c>
      <c r="H808" s="163">
        <f t="shared" si="178"/>
        <v>0</v>
      </c>
      <c r="I808" s="163">
        <f t="shared" si="178"/>
        <v>0</v>
      </c>
      <c r="J808" s="163">
        <f t="shared" si="178"/>
        <v>0</v>
      </c>
      <c r="K808" s="163">
        <f t="shared" si="178"/>
        <v>0</v>
      </c>
      <c r="L808" s="163">
        <f t="shared" si="178"/>
        <v>0</v>
      </c>
      <c r="M808" s="163">
        <f t="shared" si="178"/>
        <v>0</v>
      </c>
      <c r="N808" s="163">
        <f t="shared" si="178"/>
        <v>0</v>
      </c>
      <c r="O808" s="163">
        <f t="shared" si="178"/>
        <v>0</v>
      </c>
      <c r="P808" s="163">
        <f t="shared" si="178"/>
        <v>0</v>
      </c>
      <c r="Q808" s="163">
        <f t="shared" si="178"/>
        <v>0</v>
      </c>
    </row>
    <row r="809" spans="1:17" s="1" customFormat="1" ht="81" customHeight="1" hidden="1">
      <c r="A809" s="215" t="s">
        <v>424</v>
      </c>
      <c r="B809" s="162"/>
      <c r="C809" s="162"/>
      <c r="D809" s="208">
        <f t="shared" si="175"/>
        <v>0</v>
      </c>
      <c r="E809" s="161"/>
      <c r="F809" s="161"/>
      <c r="G809" s="161"/>
      <c r="H809" s="161"/>
      <c r="I809" s="161"/>
      <c r="J809" s="161"/>
      <c r="K809" s="161"/>
      <c r="L809" s="161"/>
      <c r="M809" s="161"/>
      <c r="N809" s="161"/>
      <c r="O809" s="161"/>
      <c r="P809" s="161"/>
      <c r="Q809" s="161"/>
    </row>
    <row r="810" spans="1:17" s="3" customFormat="1" ht="31.5" hidden="1">
      <c r="A810" s="95" t="s">
        <v>148</v>
      </c>
      <c r="B810" s="138"/>
      <c r="C810" s="138">
        <v>3132</v>
      </c>
      <c r="D810" s="208">
        <f>+F810+G810+H810+I810+J810+K810+L810+M810+N810+O810+Q810+P810</f>
        <v>0</v>
      </c>
      <c r="E810" s="163">
        <f aca="true" t="shared" si="179" ref="E810:Q810">+E811+E812+E813+E814+E815+E816+E817+E818+E819+E820</f>
        <v>0</v>
      </c>
      <c r="F810" s="163">
        <f>+F811+F812+F813+F814+F815+F816+F817+F818+F819+F820</f>
        <v>0</v>
      </c>
      <c r="G810" s="163">
        <f t="shared" si="179"/>
        <v>0</v>
      </c>
      <c r="H810" s="163">
        <f t="shared" si="179"/>
        <v>0</v>
      </c>
      <c r="I810" s="163">
        <f t="shared" si="179"/>
        <v>0</v>
      </c>
      <c r="J810" s="163">
        <f t="shared" si="179"/>
        <v>0</v>
      </c>
      <c r="K810" s="163">
        <f t="shared" si="179"/>
        <v>0</v>
      </c>
      <c r="L810" s="163">
        <f t="shared" si="179"/>
        <v>0</v>
      </c>
      <c r="M810" s="163">
        <f t="shared" si="179"/>
        <v>0</v>
      </c>
      <c r="N810" s="163">
        <f t="shared" si="179"/>
        <v>0</v>
      </c>
      <c r="O810" s="163">
        <f t="shared" si="179"/>
        <v>0</v>
      </c>
      <c r="P810" s="163">
        <f t="shared" si="179"/>
        <v>0</v>
      </c>
      <c r="Q810" s="163">
        <f t="shared" si="179"/>
        <v>0</v>
      </c>
    </row>
    <row r="811" spans="1:21" s="1" customFormat="1" ht="56.25" customHeight="1" hidden="1">
      <c r="A811" s="107" t="s">
        <v>593</v>
      </c>
      <c r="B811" s="183"/>
      <c r="C811" s="183"/>
      <c r="D811" s="208">
        <f t="shared" si="175"/>
        <v>0</v>
      </c>
      <c r="E811" s="163"/>
      <c r="F811" s="163"/>
      <c r="G811" s="143"/>
      <c r="H811" s="193"/>
      <c r="I811" s="163"/>
      <c r="J811" s="163"/>
      <c r="K811" s="163"/>
      <c r="L811" s="163"/>
      <c r="M811" s="199"/>
      <c r="N811" s="163"/>
      <c r="O811" s="163"/>
      <c r="P811" s="163"/>
      <c r="Q811" s="163"/>
      <c r="R811" s="42"/>
      <c r="S811" s="42"/>
      <c r="T811" s="42"/>
      <c r="U811" s="42"/>
    </row>
    <row r="812" spans="1:21" s="1" customFormat="1" ht="47.25" hidden="1">
      <c r="A812" s="107" t="s">
        <v>594</v>
      </c>
      <c r="B812" s="183"/>
      <c r="C812" s="183"/>
      <c r="D812" s="208">
        <f t="shared" si="175"/>
        <v>0</v>
      </c>
      <c r="E812" s="163"/>
      <c r="F812" s="163"/>
      <c r="G812" s="143"/>
      <c r="H812" s="193"/>
      <c r="I812" s="163"/>
      <c r="J812" s="163"/>
      <c r="K812" s="163"/>
      <c r="L812" s="163"/>
      <c r="M812" s="199"/>
      <c r="N812" s="163"/>
      <c r="O812" s="163"/>
      <c r="P812" s="163"/>
      <c r="Q812" s="163"/>
      <c r="R812" s="216"/>
      <c r="S812" s="42"/>
      <c r="T812" s="42"/>
      <c r="U812" s="42"/>
    </row>
    <row r="813" spans="1:21" s="1" customFormat="1" ht="54.75" customHeight="1" hidden="1">
      <c r="A813" s="107" t="s">
        <v>595</v>
      </c>
      <c r="B813" s="183"/>
      <c r="C813" s="183"/>
      <c r="D813" s="208">
        <f t="shared" si="175"/>
        <v>0</v>
      </c>
      <c r="E813" s="163"/>
      <c r="F813" s="163"/>
      <c r="G813" s="143"/>
      <c r="H813" s="193"/>
      <c r="I813" s="163"/>
      <c r="J813" s="163"/>
      <c r="K813" s="163"/>
      <c r="L813" s="163"/>
      <c r="M813" s="163"/>
      <c r="N813" s="163"/>
      <c r="O813" s="163"/>
      <c r="P813" s="163"/>
      <c r="Q813" s="163"/>
      <c r="R813" s="42"/>
      <c r="S813" s="42"/>
      <c r="T813" s="42"/>
      <c r="U813" s="42"/>
    </row>
    <row r="814" spans="1:21" s="1" customFormat="1" ht="59.25" customHeight="1" hidden="1">
      <c r="A814" s="107" t="s">
        <v>596</v>
      </c>
      <c r="B814" s="183"/>
      <c r="C814" s="183"/>
      <c r="D814" s="208">
        <f t="shared" si="175"/>
        <v>0</v>
      </c>
      <c r="E814" s="163"/>
      <c r="F814" s="163"/>
      <c r="G814" s="143"/>
      <c r="H814" s="193"/>
      <c r="I814" s="163"/>
      <c r="J814" s="163"/>
      <c r="K814" s="163"/>
      <c r="L814" s="163"/>
      <c r="M814" s="163"/>
      <c r="N814" s="163"/>
      <c r="O814" s="163"/>
      <c r="P814" s="163"/>
      <c r="Q814" s="163"/>
      <c r="R814" s="42"/>
      <c r="S814" s="42"/>
      <c r="T814" s="42"/>
      <c r="U814" s="42"/>
    </row>
    <row r="815" spans="1:21" s="1" customFormat="1" ht="42" customHeight="1" hidden="1">
      <c r="A815" s="107" t="s">
        <v>597</v>
      </c>
      <c r="B815" s="183"/>
      <c r="C815" s="183"/>
      <c r="D815" s="208">
        <f t="shared" si="175"/>
        <v>0</v>
      </c>
      <c r="E815" s="163"/>
      <c r="F815" s="163"/>
      <c r="G815" s="171"/>
      <c r="H815" s="163"/>
      <c r="I815" s="163"/>
      <c r="J815" s="163"/>
      <c r="K815" s="163"/>
      <c r="L815" s="163"/>
      <c r="M815" s="163"/>
      <c r="N815" s="163"/>
      <c r="O815" s="163"/>
      <c r="P815" s="163"/>
      <c r="Q815" s="163"/>
      <c r="R815" s="42"/>
      <c r="S815" s="42"/>
      <c r="T815" s="42"/>
      <c r="U815" s="42"/>
    </row>
    <row r="816" spans="1:21" s="1" customFormat="1" ht="60" customHeight="1" hidden="1">
      <c r="A816" s="107" t="s">
        <v>600</v>
      </c>
      <c r="B816" s="183"/>
      <c r="C816" s="183"/>
      <c r="D816" s="208">
        <f t="shared" si="175"/>
        <v>0</v>
      </c>
      <c r="E816" s="163"/>
      <c r="F816" s="163"/>
      <c r="G816" s="171"/>
      <c r="H816" s="163"/>
      <c r="I816" s="163"/>
      <c r="J816" s="163"/>
      <c r="K816" s="163"/>
      <c r="L816" s="163"/>
      <c r="M816" s="163"/>
      <c r="N816" s="163"/>
      <c r="O816" s="163"/>
      <c r="P816" s="163"/>
      <c r="Q816" s="163"/>
      <c r="R816" s="42"/>
      <c r="S816" s="42"/>
      <c r="T816" s="42"/>
      <c r="U816" s="42"/>
    </row>
    <row r="817" spans="1:21" s="1" customFormat="1" ht="55.5" customHeight="1" hidden="1">
      <c r="A817" s="107" t="s">
        <v>601</v>
      </c>
      <c r="B817" s="183"/>
      <c r="C817" s="183"/>
      <c r="D817" s="208">
        <f t="shared" si="175"/>
        <v>0</v>
      </c>
      <c r="E817" s="163"/>
      <c r="F817" s="163"/>
      <c r="G817" s="171"/>
      <c r="H817" s="163"/>
      <c r="I817" s="163"/>
      <c r="J817" s="163"/>
      <c r="K817" s="163"/>
      <c r="L817" s="163"/>
      <c r="M817" s="163"/>
      <c r="N817" s="163"/>
      <c r="O817" s="163"/>
      <c r="P817" s="163"/>
      <c r="Q817" s="163"/>
      <c r="R817" s="42"/>
      <c r="S817" s="42"/>
      <c r="T817" s="42"/>
      <c r="U817" s="42"/>
    </row>
    <row r="818" spans="1:21" s="1" customFormat="1" ht="49.5" customHeight="1" hidden="1">
      <c r="A818" s="168" t="s">
        <v>226</v>
      </c>
      <c r="B818" s="183"/>
      <c r="C818" s="183"/>
      <c r="D818" s="208">
        <f t="shared" si="175"/>
        <v>0</v>
      </c>
      <c r="E818" s="163"/>
      <c r="F818" s="163"/>
      <c r="G818" s="171"/>
      <c r="H818" s="163"/>
      <c r="I818" s="163"/>
      <c r="J818" s="163"/>
      <c r="K818" s="163"/>
      <c r="L818" s="163"/>
      <c r="M818" s="163"/>
      <c r="N818" s="163"/>
      <c r="O818" s="163"/>
      <c r="P818" s="163"/>
      <c r="Q818" s="163"/>
      <c r="R818" s="42"/>
      <c r="S818" s="42"/>
      <c r="T818" s="42"/>
      <c r="U818" s="42"/>
    </row>
    <row r="819" spans="1:21" s="1" customFormat="1" ht="44.25" customHeight="1" hidden="1">
      <c r="A819" s="168" t="s">
        <v>227</v>
      </c>
      <c r="B819" s="183"/>
      <c r="C819" s="183"/>
      <c r="D819" s="208">
        <f t="shared" si="175"/>
        <v>0</v>
      </c>
      <c r="E819" s="163"/>
      <c r="F819" s="163"/>
      <c r="G819" s="171"/>
      <c r="H819" s="163"/>
      <c r="I819" s="163"/>
      <c r="J819" s="163"/>
      <c r="K819" s="163"/>
      <c r="L819" s="163"/>
      <c r="M819" s="163"/>
      <c r="N819" s="163"/>
      <c r="O819" s="163"/>
      <c r="P819" s="163"/>
      <c r="Q819" s="163"/>
      <c r="R819" s="42"/>
      <c r="S819" s="42"/>
      <c r="T819" s="42"/>
      <c r="U819" s="42"/>
    </row>
    <row r="820" spans="1:21" s="1" customFormat="1" ht="54.75" customHeight="1" hidden="1">
      <c r="A820" s="168" t="s">
        <v>228</v>
      </c>
      <c r="B820" s="183"/>
      <c r="C820" s="183"/>
      <c r="D820" s="208">
        <f t="shared" si="175"/>
        <v>0</v>
      </c>
      <c r="E820" s="163"/>
      <c r="F820" s="163"/>
      <c r="G820" s="171"/>
      <c r="H820" s="163"/>
      <c r="I820" s="163"/>
      <c r="J820" s="163"/>
      <c r="K820" s="163"/>
      <c r="L820" s="163"/>
      <c r="M820" s="163"/>
      <c r="N820" s="163"/>
      <c r="O820" s="163"/>
      <c r="P820" s="163"/>
      <c r="Q820" s="163"/>
      <c r="R820" s="42"/>
      <c r="S820" s="42"/>
      <c r="T820" s="42"/>
      <c r="U820" s="42"/>
    </row>
    <row r="821" spans="1:17" s="3" customFormat="1" ht="15.75" hidden="1">
      <c r="A821" s="95" t="s">
        <v>67</v>
      </c>
      <c r="B821" s="138"/>
      <c r="C821" s="138"/>
      <c r="D821" s="208">
        <f t="shared" si="175"/>
        <v>0</v>
      </c>
      <c r="E821" s="165"/>
      <c r="F821" s="165"/>
      <c r="G821" s="165"/>
      <c r="H821" s="165"/>
      <c r="I821" s="165"/>
      <c r="J821" s="165"/>
      <c r="K821" s="165"/>
      <c r="L821" s="165"/>
      <c r="M821" s="165"/>
      <c r="N821" s="165"/>
      <c r="O821" s="165"/>
      <c r="P821" s="165"/>
      <c r="Q821" s="165"/>
    </row>
    <row r="822" spans="1:17" s="3" customFormat="1" ht="15.75" hidden="1">
      <c r="A822" s="95"/>
      <c r="B822" s="138"/>
      <c r="C822" s="138"/>
      <c r="D822" s="208">
        <f t="shared" si="175"/>
        <v>0</v>
      </c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</row>
    <row r="823" spans="1:17" s="42" customFormat="1" ht="47.25" hidden="1">
      <c r="A823" s="4" t="s">
        <v>102</v>
      </c>
      <c r="B823" s="183">
        <v>240604</v>
      </c>
      <c r="C823" s="183"/>
      <c r="D823" s="208">
        <f t="shared" si="175"/>
        <v>0</v>
      </c>
      <c r="E823" s="163"/>
      <c r="F823" s="163"/>
      <c r="G823" s="163"/>
      <c r="H823" s="163"/>
      <c r="I823" s="163"/>
      <c r="J823" s="163"/>
      <c r="K823" s="163"/>
      <c r="L823" s="163"/>
      <c r="M823" s="163"/>
      <c r="N823" s="163"/>
      <c r="O823" s="163"/>
      <c r="P823" s="163"/>
      <c r="Q823" s="163"/>
    </row>
    <row r="824" spans="1:17" s="3" customFormat="1" ht="15.75" hidden="1">
      <c r="A824" s="95" t="s">
        <v>100</v>
      </c>
      <c r="B824" s="138"/>
      <c r="C824" s="138">
        <v>1135</v>
      </c>
      <c r="D824" s="208">
        <f t="shared" si="175"/>
        <v>0</v>
      </c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</row>
    <row r="825" spans="1:17" s="3" customFormat="1" ht="15.75" hidden="1">
      <c r="A825" s="95" t="s">
        <v>80</v>
      </c>
      <c r="B825" s="138"/>
      <c r="C825" s="138">
        <v>1172</v>
      </c>
      <c r="D825" s="208">
        <f t="shared" si="175"/>
        <v>0</v>
      </c>
      <c r="E825" s="165"/>
      <c r="F825" s="165"/>
      <c r="G825" s="165"/>
      <c r="H825" s="165"/>
      <c r="I825" s="165"/>
      <c r="J825" s="165"/>
      <c r="K825" s="165"/>
      <c r="L825" s="165"/>
      <c r="M825" s="165"/>
      <c r="N825" s="165"/>
      <c r="O825" s="165"/>
      <c r="P825" s="165"/>
      <c r="Q825" s="165"/>
    </row>
    <row r="826" spans="1:17" s="42" customFormat="1" ht="63" hidden="1">
      <c r="A826" s="4" t="s">
        <v>180</v>
      </c>
      <c r="B826" s="183">
        <v>250909</v>
      </c>
      <c r="C826" s="183"/>
      <c r="D826" s="208">
        <f t="shared" si="175"/>
        <v>0</v>
      </c>
      <c r="E826" s="163"/>
      <c r="F826" s="163">
        <f aca="true" t="shared" si="180" ref="F826:Q826">F827</f>
        <v>0</v>
      </c>
      <c r="G826" s="163">
        <f t="shared" si="180"/>
        <v>0</v>
      </c>
      <c r="H826" s="163">
        <f t="shared" si="180"/>
        <v>0</v>
      </c>
      <c r="I826" s="163">
        <f t="shared" si="180"/>
        <v>0</v>
      </c>
      <c r="J826" s="163">
        <f t="shared" si="180"/>
        <v>0</v>
      </c>
      <c r="K826" s="163">
        <f t="shared" si="180"/>
        <v>0</v>
      </c>
      <c r="L826" s="163">
        <f t="shared" si="180"/>
        <v>0</v>
      </c>
      <c r="M826" s="163">
        <f t="shared" si="180"/>
        <v>0</v>
      </c>
      <c r="N826" s="163">
        <f t="shared" si="180"/>
        <v>0</v>
      </c>
      <c r="O826" s="163">
        <f t="shared" si="180"/>
        <v>0</v>
      </c>
      <c r="P826" s="163">
        <f t="shared" si="180"/>
        <v>0</v>
      </c>
      <c r="Q826" s="163">
        <f t="shared" si="180"/>
        <v>0</v>
      </c>
    </row>
    <row r="827" spans="1:17" s="3" customFormat="1" ht="31.5" hidden="1">
      <c r="A827" s="95" t="s">
        <v>181</v>
      </c>
      <c r="B827" s="138"/>
      <c r="C827" s="138">
        <v>4123</v>
      </c>
      <c r="D827" s="208">
        <f t="shared" si="175"/>
        <v>0</v>
      </c>
      <c r="E827" s="165"/>
      <c r="F827" s="165"/>
      <c r="G827" s="165"/>
      <c r="H827" s="165"/>
      <c r="I827" s="165"/>
      <c r="J827" s="165"/>
      <c r="K827" s="165"/>
      <c r="L827" s="165"/>
      <c r="M827" s="165"/>
      <c r="N827" s="165"/>
      <c r="O827" s="165"/>
      <c r="P827" s="165"/>
      <c r="Q827" s="165"/>
    </row>
    <row r="828" spans="1:17" s="3" customFormat="1" ht="78.75" hidden="1">
      <c r="A828" s="23" t="s">
        <v>178</v>
      </c>
      <c r="B828" s="138">
        <v>250908</v>
      </c>
      <c r="C828" s="138"/>
      <c r="D828" s="208">
        <f t="shared" si="175"/>
        <v>0</v>
      </c>
      <c r="E828" s="165"/>
      <c r="F828" s="131">
        <f aca="true" t="shared" si="181" ref="F828:Q828">F829</f>
        <v>0</v>
      </c>
      <c r="G828" s="131">
        <f t="shared" si="181"/>
        <v>0</v>
      </c>
      <c r="H828" s="131">
        <f t="shared" si="181"/>
        <v>0</v>
      </c>
      <c r="I828" s="131">
        <f t="shared" si="181"/>
        <v>0</v>
      </c>
      <c r="J828" s="131">
        <f t="shared" si="181"/>
        <v>0</v>
      </c>
      <c r="K828" s="131">
        <f t="shared" si="181"/>
        <v>0</v>
      </c>
      <c r="L828" s="131">
        <f t="shared" si="181"/>
        <v>0</v>
      </c>
      <c r="M828" s="131">
        <f t="shared" si="181"/>
        <v>0</v>
      </c>
      <c r="N828" s="131">
        <f t="shared" si="181"/>
        <v>0</v>
      </c>
      <c r="O828" s="131">
        <f t="shared" si="181"/>
        <v>0</v>
      </c>
      <c r="P828" s="131">
        <f t="shared" si="181"/>
        <v>0</v>
      </c>
      <c r="Q828" s="131">
        <f t="shared" si="181"/>
        <v>0</v>
      </c>
    </row>
    <row r="829" spans="1:17" s="3" customFormat="1" ht="31.5" hidden="1">
      <c r="A829" s="95" t="s">
        <v>182</v>
      </c>
      <c r="B829" s="138"/>
      <c r="C829" s="138">
        <v>4113</v>
      </c>
      <c r="D829" s="208">
        <f t="shared" si="175"/>
        <v>0</v>
      </c>
      <c r="E829" s="165"/>
      <c r="F829" s="131"/>
      <c r="G829" s="131"/>
      <c r="H829" s="131"/>
      <c r="I829" s="131"/>
      <c r="J829" s="131"/>
      <c r="K829" s="131"/>
      <c r="L829" s="131"/>
      <c r="M829" s="131"/>
      <c r="N829" s="131"/>
      <c r="O829" s="131"/>
      <c r="P829" s="131"/>
      <c r="Q829" s="131"/>
    </row>
    <row r="830" spans="1:17" s="3" customFormat="1" ht="110.25" hidden="1">
      <c r="A830" s="23" t="s">
        <v>179</v>
      </c>
      <c r="B830" s="138">
        <v>250913</v>
      </c>
      <c r="C830" s="138"/>
      <c r="D830" s="208">
        <f t="shared" si="175"/>
        <v>0</v>
      </c>
      <c r="E830" s="165"/>
      <c r="F830" s="131">
        <f>F831</f>
        <v>0</v>
      </c>
      <c r="G830" s="131">
        <f aca="true" t="shared" si="182" ref="G830:Q830">G831</f>
        <v>0</v>
      </c>
      <c r="H830" s="131">
        <f t="shared" si="182"/>
        <v>0</v>
      </c>
      <c r="I830" s="131">
        <f t="shared" si="182"/>
        <v>0</v>
      </c>
      <c r="J830" s="131">
        <f t="shared" si="182"/>
        <v>0</v>
      </c>
      <c r="K830" s="131">
        <f t="shared" si="182"/>
        <v>0</v>
      </c>
      <c r="L830" s="131">
        <f t="shared" si="182"/>
        <v>0</v>
      </c>
      <c r="M830" s="131">
        <f t="shared" si="182"/>
        <v>0</v>
      </c>
      <c r="N830" s="131">
        <f t="shared" si="182"/>
        <v>0</v>
      </c>
      <c r="O830" s="131">
        <f t="shared" si="182"/>
        <v>0</v>
      </c>
      <c r="P830" s="131">
        <f t="shared" si="182"/>
        <v>0</v>
      </c>
      <c r="Q830" s="131">
        <f t="shared" si="182"/>
        <v>0</v>
      </c>
    </row>
    <row r="831" spans="1:17" s="3" customFormat="1" ht="78.75" hidden="1">
      <c r="A831" s="5" t="s">
        <v>137</v>
      </c>
      <c r="B831" s="138"/>
      <c r="C831" s="138">
        <v>1172</v>
      </c>
      <c r="D831" s="208">
        <f t="shared" si="175"/>
        <v>0</v>
      </c>
      <c r="E831" s="165"/>
      <c r="F831" s="165"/>
      <c r="G831" s="165"/>
      <c r="H831" s="165"/>
      <c r="I831" s="165"/>
      <c r="J831" s="165"/>
      <c r="K831" s="165"/>
      <c r="L831" s="165"/>
      <c r="M831" s="165"/>
      <c r="N831" s="165"/>
      <c r="O831" s="165"/>
      <c r="P831" s="165"/>
      <c r="Q831" s="165"/>
    </row>
    <row r="832" spans="1:17" s="3" customFormat="1" ht="93" customHeight="1" hidden="1">
      <c r="A832" s="2" t="s">
        <v>27</v>
      </c>
      <c r="B832" s="138"/>
      <c r="C832" s="138"/>
      <c r="D832" s="208">
        <f t="shared" si="175"/>
        <v>0</v>
      </c>
      <c r="E832" s="165"/>
      <c r="F832" s="185"/>
      <c r="G832" s="185"/>
      <c r="H832" s="185"/>
      <c r="I832" s="185"/>
      <c r="J832" s="185"/>
      <c r="K832" s="185"/>
      <c r="L832" s="185"/>
      <c r="M832" s="185"/>
      <c r="N832" s="185"/>
      <c r="O832" s="185"/>
      <c r="P832" s="185"/>
      <c r="Q832" s="185"/>
    </row>
    <row r="833" spans="1:17" s="3" customFormat="1" ht="30.75" customHeight="1" hidden="1">
      <c r="A833" s="217" t="s">
        <v>31</v>
      </c>
      <c r="B833" s="138"/>
      <c r="C833" s="138"/>
      <c r="D833" s="208">
        <f t="shared" si="175"/>
        <v>0</v>
      </c>
      <c r="E833" s="165"/>
      <c r="F833" s="212"/>
      <c r="G833" s="212"/>
      <c r="H833" s="212"/>
      <c r="I833" s="212"/>
      <c r="J833" s="212"/>
      <c r="K833" s="212"/>
      <c r="L833" s="212"/>
      <c r="M833" s="212"/>
      <c r="N833" s="212"/>
      <c r="O833" s="212"/>
      <c r="P833" s="212"/>
      <c r="Q833" s="211"/>
    </row>
    <row r="834" spans="1:17" s="3" customFormat="1" ht="30.75" customHeight="1" hidden="1">
      <c r="A834" s="217" t="s">
        <v>32</v>
      </c>
      <c r="B834" s="138"/>
      <c r="C834" s="138"/>
      <c r="D834" s="208">
        <f t="shared" si="175"/>
        <v>0</v>
      </c>
      <c r="E834" s="165"/>
      <c r="F834" s="212"/>
      <c r="G834" s="212"/>
      <c r="H834" s="212"/>
      <c r="I834" s="212"/>
      <c r="J834" s="212"/>
      <c r="K834" s="212"/>
      <c r="L834" s="212"/>
      <c r="M834" s="212"/>
      <c r="N834" s="212"/>
      <c r="O834" s="212"/>
      <c r="P834" s="212"/>
      <c r="Q834" s="211"/>
    </row>
    <row r="835" spans="1:17" s="3" customFormat="1" ht="61.5" customHeight="1" hidden="1">
      <c r="A835" s="217" t="s">
        <v>33</v>
      </c>
      <c r="B835" s="138"/>
      <c r="C835" s="138"/>
      <c r="D835" s="208">
        <f t="shared" si="175"/>
        <v>0</v>
      </c>
      <c r="E835" s="165"/>
      <c r="F835" s="212"/>
      <c r="G835" s="212"/>
      <c r="H835" s="212"/>
      <c r="I835" s="212"/>
      <c r="J835" s="212"/>
      <c r="K835" s="212"/>
      <c r="L835" s="212"/>
      <c r="M835" s="212"/>
      <c r="N835" s="212"/>
      <c r="O835" s="212"/>
      <c r="P835" s="212"/>
      <c r="Q835" s="211"/>
    </row>
    <row r="836" spans="1:17" s="3" customFormat="1" ht="37.5" customHeight="1" hidden="1">
      <c r="A836" s="217" t="s">
        <v>34</v>
      </c>
      <c r="B836" s="138"/>
      <c r="C836" s="138"/>
      <c r="D836" s="208">
        <f t="shared" si="175"/>
        <v>0</v>
      </c>
      <c r="E836" s="165"/>
      <c r="F836" s="212"/>
      <c r="G836" s="212"/>
      <c r="H836" s="212"/>
      <c r="I836" s="212"/>
      <c r="J836" s="212"/>
      <c r="K836" s="212"/>
      <c r="L836" s="212"/>
      <c r="M836" s="212"/>
      <c r="N836" s="212"/>
      <c r="O836" s="212"/>
      <c r="P836" s="212"/>
      <c r="Q836" s="211"/>
    </row>
    <row r="837" spans="1:17" s="3" customFormat="1" ht="51" customHeight="1" hidden="1">
      <c r="A837" s="217" t="s">
        <v>35</v>
      </c>
      <c r="B837" s="138"/>
      <c r="C837" s="138"/>
      <c r="D837" s="208">
        <f t="shared" si="175"/>
        <v>0</v>
      </c>
      <c r="E837" s="165"/>
      <c r="F837" s="212"/>
      <c r="G837" s="212"/>
      <c r="H837" s="212"/>
      <c r="I837" s="212"/>
      <c r="J837" s="212"/>
      <c r="K837" s="212"/>
      <c r="L837" s="212"/>
      <c r="M837" s="212"/>
      <c r="N837" s="212"/>
      <c r="O837" s="212"/>
      <c r="P837" s="212"/>
      <c r="Q837" s="211"/>
    </row>
    <row r="838" spans="1:17" s="3" customFormat="1" ht="47.25" customHeight="1" hidden="1">
      <c r="A838" s="217" t="s">
        <v>36</v>
      </c>
      <c r="B838" s="138"/>
      <c r="C838" s="138"/>
      <c r="D838" s="208">
        <f t="shared" si="175"/>
        <v>0</v>
      </c>
      <c r="E838" s="165"/>
      <c r="F838" s="212"/>
      <c r="G838" s="212"/>
      <c r="H838" s="212"/>
      <c r="I838" s="212"/>
      <c r="J838" s="212"/>
      <c r="K838" s="212"/>
      <c r="L838" s="212"/>
      <c r="M838" s="212"/>
      <c r="N838" s="212"/>
      <c r="O838" s="212"/>
      <c r="P838" s="212"/>
      <c r="Q838" s="211"/>
    </row>
    <row r="839" spans="1:17" s="3" customFormat="1" ht="47.25" customHeight="1" hidden="1">
      <c r="A839" s="217" t="s">
        <v>37</v>
      </c>
      <c r="B839" s="138"/>
      <c r="C839" s="138"/>
      <c r="D839" s="208">
        <f t="shared" si="175"/>
        <v>0</v>
      </c>
      <c r="E839" s="165"/>
      <c r="F839" s="212"/>
      <c r="G839" s="212"/>
      <c r="H839" s="212"/>
      <c r="I839" s="212"/>
      <c r="J839" s="212"/>
      <c r="K839" s="212"/>
      <c r="L839" s="212"/>
      <c r="M839" s="212"/>
      <c r="N839" s="212"/>
      <c r="O839" s="212"/>
      <c r="P839" s="212"/>
      <c r="Q839" s="211"/>
    </row>
    <row r="840" spans="1:17" s="3" customFormat="1" ht="48.75" customHeight="1" hidden="1">
      <c r="A840" s="217" t="s">
        <v>38</v>
      </c>
      <c r="B840" s="138"/>
      <c r="C840" s="138"/>
      <c r="D840" s="208">
        <f t="shared" si="175"/>
        <v>0</v>
      </c>
      <c r="E840" s="165"/>
      <c r="F840" s="212"/>
      <c r="G840" s="212"/>
      <c r="H840" s="212"/>
      <c r="I840" s="212"/>
      <c r="J840" s="212"/>
      <c r="K840" s="212"/>
      <c r="L840" s="212"/>
      <c r="M840" s="212"/>
      <c r="N840" s="212"/>
      <c r="O840" s="212"/>
      <c r="P840" s="212"/>
      <c r="Q840" s="211"/>
    </row>
    <row r="841" spans="1:17" s="3" customFormat="1" ht="48" customHeight="1" hidden="1">
      <c r="A841" s="217" t="s">
        <v>39</v>
      </c>
      <c r="B841" s="138"/>
      <c r="C841" s="138"/>
      <c r="D841" s="208">
        <f t="shared" si="175"/>
        <v>0</v>
      </c>
      <c r="E841" s="165"/>
      <c r="F841" s="212"/>
      <c r="G841" s="212"/>
      <c r="H841" s="212"/>
      <c r="I841" s="212"/>
      <c r="J841" s="212"/>
      <c r="K841" s="212"/>
      <c r="L841" s="212"/>
      <c r="M841" s="212"/>
      <c r="N841" s="212"/>
      <c r="O841" s="212"/>
      <c r="P841" s="212"/>
      <c r="Q841" s="211"/>
    </row>
    <row r="842" spans="1:17" s="3" customFormat="1" ht="51.75" customHeight="1" hidden="1">
      <c r="A842" s="218" t="s">
        <v>40</v>
      </c>
      <c r="B842" s="138"/>
      <c r="C842" s="138"/>
      <c r="D842" s="208">
        <f t="shared" si="175"/>
        <v>0</v>
      </c>
      <c r="E842" s="165"/>
      <c r="F842" s="212"/>
      <c r="G842" s="212"/>
      <c r="H842" s="212"/>
      <c r="I842" s="212"/>
      <c r="J842" s="212"/>
      <c r="K842" s="212"/>
      <c r="L842" s="212"/>
      <c r="M842" s="212"/>
      <c r="N842" s="212"/>
      <c r="O842" s="212"/>
      <c r="P842" s="212"/>
      <c r="Q842" s="211"/>
    </row>
    <row r="843" spans="1:17" s="3" customFormat="1" ht="47.25" customHeight="1" hidden="1">
      <c r="A843" s="195" t="s">
        <v>41</v>
      </c>
      <c r="B843" s="138"/>
      <c r="C843" s="138"/>
      <c r="D843" s="208">
        <f t="shared" si="175"/>
        <v>0</v>
      </c>
      <c r="E843" s="165"/>
      <c r="F843" s="212"/>
      <c r="G843" s="212"/>
      <c r="H843" s="212"/>
      <c r="I843" s="212"/>
      <c r="J843" s="212"/>
      <c r="K843" s="212"/>
      <c r="L843" s="212"/>
      <c r="M843" s="212"/>
      <c r="N843" s="212"/>
      <c r="O843" s="212"/>
      <c r="P843" s="212"/>
      <c r="Q843" s="211"/>
    </row>
    <row r="844" spans="1:17" s="3" customFormat="1" ht="48.75" customHeight="1" hidden="1">
      <c r="A844" s="195" t="s">
        <v>42</v>
      </c>
      <c r="B844" s="138"/>
      <c r="C844" s="138"/>
      <c r="D844" s="208">
        <f t="shared" si="175"/>
        <v>0</v>
      </c>
      <c r="E844" s="165"/>
      <c r="F844" s="212"/>
      <c r="G844" s="212"/>
      <c r="H844" s="212"/>
      <c r="I844" s="212"/>
      <c r="J844" s="212"/>
      <c r="K844" s="212"/>
      <c r="L844" s="212"/>
      <c r="M844" s="212"/>
      <c r="N844" s="212"/>
      <c r="O844" s="212"/>
      <c r="P844" s="212"/>
      <c r="Q844" s="211"/>
    </row>
    <row r="845" spans="1:17" s="3" customFormat="1" ht="48.75" customHeight="1" hidden="1">
      <c r="A845" s="195" t="s">
        <v>43</v>
      </c>
      <c r="B845" s="138"/>
      <c r="C845" s="138"/>
      <c r="D845" s="208">
        <f t="shared" si="175"/>
        <v>0</v>
      </c>
      <c r="E845" s="165"/>
      <c r="F845" s="212"/>
      <c r="G845" s="212"/>
      <c r="H845" s="212"/>
      <c r="I845" s="212"/>
      <c r="J845" s="212"/>
      <c r="K845" s="212"/>
      <c r="L845" s="212"/>
      <c r="M845" s="212"/>
      <c r="N845" s="212"/>
      <c r="O845" s="212"/>
      <c r="P845" s="212"/>
      <c r="Q845" s="211"/>
    </row>
    <row r="846" spans="1:17" s="3" customFormat="1" ht="48" customHeight="1" hidden="1">
      <c r="A846" s="195" t="s">
        <v>44</v>
      </c>
      <c r="B846" s="138"/>
      <c r="C846" s="138"/>
      <c r="D846" s="208">
        <f t="shared" si="175"/>
        <v>0</v>
      </c>
      <c r="E846" s="165"/>
      <c r="F846" s="212"/>
      <c r="G846" s="212"/>
      <c r="H846" s="212"/>
      <c r="I846" s="212"/>
      <c r="J846" s="212"/>
      <c r="K846" s="212"/>
      <c r="L846" s="212"/>
      <c r="M846" s="212"/>
      <c r="N846" s="212"/>
      <c r="O846" s="212"/>
      <c r="P846" s="212"/>
      <c r="Q846" s="211"/>
    </row>
    <row r="847" spans="1:17" s="3" customFormat="1" ht="48" customHeight="1" hidden="1">
      <c r="A847" s="195" t="s">
        <v>45</v>
      </c>
      <c r="B847" s="138"/>
      <c r="C847" s="138"/>
      <c r="D847" s="208">
        <f t="shared" si="175"/>
        <v>0</v>
      </c>
      <c r="E847" s="165"/>
      <c r="F847" s="212"/>
      <c r="G847" s="212"/>
      <c r="H847" s="212"/>
      <c r="I847" s="212"/>
      <c r="J847" s="212"/>
      <c r="K847" s="212"/>
      <c r="L847" s="212"/>
      <c r="M847" s="212"/>
      <c r="N847" s="212"/>
      <c r="O847" s="212"/>
      <c r="P847" s="212"/>
      <c r="Q847" s="211"/>
    </row>
    <row r="848" spans="1:17" s="3" customFormat="1" ht="61.5" customHeight="1" hidden="1">
      <c r="A848" s="195" t="s">
        <v>46</v>
      </c>
      <c r="B848" s="138"/>
      <c r="C848" s="138"/>
      <c r="D848" s="208">
        <f t="shared" si="175"/>
        <v>0</v>
      </c>
      <c r="E848" s="165"/>
      <c r="F848" s="212"/>
      <c r="G848" s="212"/>
      <c r="H848" s="212"/>
      <c r="I848" s="212"/>
      <c r="J848" s="212"/>
      <c r="K848" s="212"/>
      <c r="L848" s="212"/>
      <c r="M848" s="212"/>
      <c r="N848" s="212"/>
      <c r="O848" s="212"/>
      <c r="P848" s="212"/>
      <c r="Q848" s="211"/>
    </row>
    <row r="849" spans="1:17" s="3" customFormat="1" ht="49.5" customHeight="1" hidden="1">
      <c r="A849" s="195" t="s">
        <v>47</v>
      </c>
      <c r="B849" s="138"/>
      <c r="C849" s="138"/>
      <c r="D849" s="208">
        <f t="shared" si="175"/>
        <v>0</v>
      </c>
      <c r="E849" s="165"/>
      <c r="F849" s="212"/>
      <c r="G849" s="212"/>
      <c r="H849" s="212"/>
      <c r="I849" s="212"/>
      <c r="J849" s="212"/>
      <c r="K849" s="212"/>
      <c r="L849" s="212"/>
      <c r="M849" s="212"/>
      <c r="N849" s="212"/>
      <c r="O849" s="212"/>
      <c r="P849" s="212"/>
      <c r="Q849" s="211"/>
    </row>
    <row r="850" spans="1:17" s="3" customFormat="1" ht="47.25" customHeight="1" hidden="1">
      <c r="A850" s="195" t="s">
        <v>48</v>
      </c>
      <c r="B850" s="138"/>
      <c r="C850" s="138"/>
      <c r="D850" s="208">
        <f t="shared" si="175"/>
        <v>0</v>
      </c>
      <c r="E850" s="165"/>
      <c r="F850" s="212"/>
      <c r="G850" s="212"/>
      <c r="H850" s="212"/>
      <c r="I850" s="212"/>
      <c r="J850" s="212"/>
      <c r="K850" s="212"/>
      <c r="L850" s="212"/>
      <c r="M850" s="212"/>
      <c r="N850" s="212"/>
      <c r="O850" s="212"/>
      <c r="P850" s="212"/>
      <c r="Q850" s="211"/>
    </row>
    <row r="851" spans="1:17" s="3" customFormat="1" ht="33" customHeight="1" hidden="1">
      <c r="A851" s="195" t="s">
        <v>49</v>
      </c>
      <c r="B851" s="138"/>
      <c r="C851" s="138"/>
      <c r="D851" s="208">
        <f t="shared" si="175"/>
        <v>0</v>
      </c>
      <c r="E851" s="165"/>
      <c r="F851" s="212"/>
      <c r="G851" s="212"/>
      <c r="H851" s="212"/>
      <c r="I851" s="212"/>
      <c r="J851" s="212"/>
      <c r="K851" s="212"/>
      <c r="L851" s="212"/>
      <c r="M851" s="212"/>
      <c r="N851" s="212"/>
      <c r="O851" s="212"/>
      <c r="P851" s="212"/>
      <c r="Q851" s="211"/>
    </row>
    <row r="852" spans="1:17" s="3" customFormat="1" ht="36" customHeight="1" hidden="1">
      <c r="A852" s="195" t="s">
        <v>50</v>
      </c>
      <c r="B852" s="138"/>
      <c r="C852" s="138"/>
      <c r="D852" s="208">
        <f t="shared" si="175"/>
        <v>0</v>
      </c>
      <c r="E852" s="165"/>
      <c r="F852" s="212"/>
      <c r="G852" s="212"/>
      <c r="H852" s="212"/>
      <c r="I852" s="212"/>
      <c r="J852" s="212"/>
      <c r="K852" s="212"/>
      <c r="L852" s="212"/>
      <c r="M852" s="212"/>
      <c r="N852" s="212"/>
      <c r="O852" s="212"/>
      <c r="P852" s="212"/>
      <c r="Q852" s="211"/>
    </row>
    <row r="853" spans="1:17" s="43" customFormat="1" ht="15.75" hidden="1">
      <c r="A853" s="219" t="s">
        <v>157</v>
      </c>
      <c r="B853" s="220"/>
      <c r="C853" s="220"/>
      <c r="D853" s="221">
        <f>+F853+G853+H853+I853+J853+K853+L853+M853+N853+O853+Q853+P853</f>
        <v>0</v>
      </c>
      <c r="E853" s="222"/>
      <c r="F853" s="222">
        <f>F860+F867+F880+F857+F882+F854</f>
        <v>0</v>
      </c>
      <c r="G853" s="222">
        <f aca="true" t="shared" si="183" ref="G853:Q853">G860+G867+G880+G857+G882+G854</f>
        <v>0</v>
      </c>
      <c r="H853" s="222">
        <f t="shared" si="183"/>
        <v>0</v>
      </c>
      <c r="I853" s="222">
        <f t="shared" si="183"/>
        <v>0</v>
      </c>
      <c r="J853" s="222">
        <f t="shared" si="183"/>
        <v>0</v>
      </c>
      <c r="K853" s="222">
        <f t="shared" si="183"/>
        <v>0</v>
      </c>
      <c r="L853" s="222">
        <f t="shared" si="183"/>
        <v>0</v>
      </c>
      <c r="M853" s="222">
        <f t="shared" si="183"/>
        <v>0</v>
      </c>
      <c r="N853" s="222">
        <f t="shared" si="183"/>
        <v>0</v>
      </c>
      <c r="O853" s="222">
        <f t="shared" si="183"/>
        <v>0</v>
      </c>
      <c r="P853" s="222">
        <f t="shared" si="183"/>
        <v>0</v>
      </c>
      <c r="Q853" s="222">
        <f t="shared" si="183"/>
        <v>0</v>
      </c>
    </row>
    <row r="854" spans="1:17" s="43" customFormat="1" ht="78.75" hidden="1">
      <c r="A854" s="4" t="s">
        <v>120</v>
      </c>
      <c r="B854" s="138">
        <v>170703</v>
      </c>
      <c r="C854" s="220"/>
      <c r="D854" s="165">
        <f t="shared" si="175"/>
        <v>0</v>
      </c>
      <c r="E854" s="222"/>
      <c r="F854" s="165">
        <f>F855</f>
        <v>0</v>
      </c>
      <c r="G854" s="165">
        <f aca="true" t="shared" si="184" ref="G854:Q854">G855</f>
        <v>0</v>
      </c>
      <c r="H854" s="165">
        <f t="shared" si="184"/>
        <v>0</v>
      </c>
      <c r="I854" s="165">
        <f t="shared" si="184"/>
        <v>0</v>
      </c>
      <c r="J854" s="165">
        <f t="shared" si="184"/>
        <v>0</v>
      </c>
      <c r="K854" s="165">
        <f t="shared" si="184"/>
        <v>0</v>
      </c>
      <c r="L854" s="165">
        <f t="shared" si="184"/>
        <v>0</v>
      </c>
      <c r="M854" s="165">
        <f t="shared" si="184"/>
        <v>0</v>
      </c>
      <c r="N854" s="165">
        <f t="shared" si="184"/>
        <v>0</v>
      </c>
      <c r="O854" s="165">
        <f t="shared" si="184"/>
        <v>0</v>
      </c>
      <c r="P854" s="165">
        <f t="shared" si="184"/>
        <v>0</v>
      </c>
      <c r="Q854" s="165">
        <f t="shared" si="184"/>
        <v>0</v>
      </c>
    </row>
    <row r="855" spans="1:17" s="43" customFormat="1" ht="31.5" hidden="1">
      <c r="A855" s="95" t="s">
        <v>148</v>
      </c>
      <c r="B855" s="138"/>
      <c r="C855" s="138">
        <v>3132</v>
      </c>
      <c r="D855" s="165">
        <f>+F855+G855+H855+I855+J855+K855+L855+M855+N855+O855+Q855+P855</f>
        <v>0</v>
      </c>
      <c r="E855" s="222"/>
      <c r="F855" s="165">
        <f>+F856</f>
        <v>0</v>
      </c>
      <c r="G855" s="165">
        <f aca="true" t="shared" si="185" ref="G855:Q855">+G856</f>
        <v>0</v>
      </c>
      <c r="H855" s="165">
        <f t="shared" si="185"/>
        <v>0</v>
      </c>
      <c r="I855" s="165">
        <f t="shared" si="185"/>
        <v>0</v>
      </c>
      <c r="J855" s="165">
        <f t="shared" si="185"/>
        <v>0</v>
      </c>
      <c r="K855" s="165">
        <f t="shared" si="185"/>
        <v>0</v>
      </c>
      <c r="L855" s="165">
        <f t="shared" si="185"/>
        <v>0</v>
      </c>
      <c r="M855" s="165">
        <f t="shared" si="185"/>
        <v>0</v>
      </c>
      <c r="N855" s="165">
        <f t="shared" si="185"/>
        <v>0</v>
      </c>
      <c r="O855" s="165">
        <f t="shared" si="185"/>
        <v>0</v>
      </c>
      <c r="P855" s="165">
        <f t="shared" si="185"/>
        <v>0</v>
      </c>
      <c r="Q855" s="165">
        <f t="shared" si="185"/>
        <v>0</v>
      </c>
    </row>
    <row r="856" spans="1:17" s="43" customFormat="1" ht="72.75" customHeight="1" hidden="1">
      <c r="A856" s="136" t="s">
        <v>427</v>
      </c>
      <c r="B856" s="220"/>
      <c r="C856" s="220"/>
      <c r="D856" s="208">
        <f t="shared" si="175"/>
        <v>0</v>
      </c>
      <c r="E856" s="222"/>
      <c r="F856" s="222"/>
      <c r="G856" s="222"/>
      <c r="H856" s="165"/>
      <c r="I856" s="222"/>
      <c r="J856" s="163"/>
      <c r="K856" s="163"/>
      <c r="L856" s="222"/>
      <c r="M856" s="222"/>
      <c r="N856" s="222"/>
      <c r="O856" s="222"/>
      <c r="P856" s="222"/>
      <c r="Q856" s="222"/>
    </row>
    <row r="857" spans="1:17" s="43" customFormat="1" ht="21.75" customHeight="1" hidden="1">
      <c r="A857" s="4" t="s">
        <v>108</v>
      </c>
      <c r="B857" s="183">
        <v>150101</v>
      </c>
      <c r="C857" s="220"/>
      <c r="D857" s="208">
        <f>+F857+G857+H857+I857+J857+K857+L857+M857+N857+O857+Q857+P857</f>
        <v>0</v>
      </c>
      <c r="E857" s="163">
        <f aca="true" t="shared" si="186" ref="E857:Q858">+E858</f>
        <v>0</v>
      </c>
      <c r="F857" s="163">
        <f>+F858</f>
        <v>0</v>
      </c>
      <c r="G857" s="163">
        <f t="shared" si="186"/>
        <v>0</v>
      </c>
      <c r="H857" s="163">
        <f t="shared" si="186"/>
        <v>0</v>
      </c>
      <c r="I857" s="163">
        <f t="shared" si="186"/>
        <v>0</v>
      </c>
      <c r="J857" s="163">
        <f t="shared" si="186"/>
        <v>0</v>
      </c>
      <c r="K857" s="163">
        <f t="shared" si="186"/>
        <v>0</v>
      </c>
      <c r="L857" s="163">
        <f t="shared" si="186"/>
        <v>0</v>
      </c>
      <c r="M857" s="163">
        <f t="shared" si="186"/>
        <v>0</v>
      </c>
      <c r="N857" s="163">
        <f t="shared" si="186"/>
        <v>0</v>
      </c>
      <c r="O857" s="163">
        <f t="shared" si="186"/>
        <v>0</v>
      </c>
      <c r="P857" s="163">
        <f t="shared" si="186"/>
        <v>0</v>
      </c>
      <c r="Q857" s="163">
        <f t="shared" si="186"/>
        <v>0</v>
      </c>
    </row>
    <row r="858" spans="1:17" s="43" customFormat="1" ht="15.75" hidden="1">
      <c r="A858" s="95" t="s">
        <v>329</v>
      </c>
      <c r="B858" s="220"/>
      <c r="C858" s="138">
        <v>3142</v>
      </c>
      <c r="D858" s="208">
        <f>+F858+G858+H858+I858+J858+K858+L858+M858+N858+O858+Q858+P858</f>
        <v>0</v>
      </c>
      <c r="E858" s="165"/>
      <c r="F858" s="165">
        <f>+F859</f>
        <v>0</v>
      </c>
      <c r="G858" s="165">
        <f t="shared" si="186"/>
        <v>0</v>
      </c>
      <c r="H858" s="165">
        <f t="shared" si="186"/>
        <v>0</v>
      </c>
      <c r="I858" s="165">
        <f t="shared" si="186"/>
        <v>0</v>
      </c>
      <c r="J858" s="165">
        <f t="shared" si="186"/>
        <v>0</v>
      </c>
      <c r="K858" s="165">
        <f t="shared" si="186"/>
        <v>0</v>
      </c>
      <c r="L858" s="165">
        <f t="shared" si="186"/>
        <v>0</v>
      </c>
      <c r="M858" s="165">
        <f t="shared" si="186"/>
        <v>0</v>
      </c>
      <c r="N858" s="165">
        <f t="shared" si="186"/>
        <v>0</v>
      </c>
      <c r="O858" s="165">
        <f>+O859</f>
        <v>0</v>
      </c>
      <c r="P858" s="165">
        <f>+P859</f>
        <v>0</v>
      </c>
      <c r="Q858" s="165">
        <f>+Q859</f>
        <v>0</v>
      </c>
    </row>
    <row r="859" spans="1:17" s="43" customFormat="1" ht="78.75" hidden="1">
      <c r="A859" s="95" t="s">
        <v>330</v>
      </c>
      <c r="B859" s="220"/>
      <c r="C859" s="220"/>
      <c r="D859" s="208">
        <f>+F859+G859+H859+I859+J859+K859+L859+M859+N859+O859+Q859+P859</f>
        <v>0</v>
      </c>
      <c r="E859" s="163"/>
      <c r="F859" s="163"/>
      <c r="G859" s="163"/>
      <c r="H859" s="163"/>
      <c r="I859" s="163"/>
      <c r="J859" s="163"/>
      <c r="K859" s="163"/>
      <c r="L859" s="163"/>
      <c r="M859" s="163"/>
      <c r="N859" s="163"/>
      <c r="O859" s="163"/>
      <c r="P859" s="163"/>
      <c r="Q859" s="163"/>
    </row>
    <row r="860" spans="1:17" s="42" customFormat="1" ht="15.75" hidden="1">
      <c r="A860" s="4" t="s">
        <v>81</v>
      </c>
      <c r="B860" s="183">
        <v>250404</v>
      </c>
      <c r="C860" s="183"/>
      <c r="D860" s="208">
        <f t="shared" si="175"/>
        <v>0</v>
      </c>
      <c r="E860" s="163">
        <f>+E861</f>
        <v>0</v>
      </c>
      <c r="F860" s="163">
        <f>+F861</f>
        <v>0</v>
      </c>
      <c r="G860" s="163">
        <f aca="true" t="shared" si="187" ref="G860:Q860">+G861</f>
        <v>0</v>
      </c>
      <c r="H860" s="163">
        <f t="shared" si="187"/>
        <v>0</v>
      </c>
      <c r="I860" s="163">
        <f t="shared" si="187"/>
        <v>0</v>
      </c>
      <c r="J860" s="163">
        <f t="shared" si="187"/>
        <v>0</v>
      </c>
      <c r="K860" s="163">
        <f t="shared" si="187"/>
        <v>0</v>
      </c>
      <c r="L860" s="163">
        <f t="shared" si="187"/>
        <v>0</v>
      </c>
      <c r="M860" s="163">
        <f t="shared" si="187"/>
        <v>0</v>
      </c>
      <c r="N860" s="163">
        <f t="shared" si="187"/>
        <v>0</v>
      </c>
      <c r="O860" s="163">
        <f t="shared" si="187"/>
        <v>0</v>
      </c>
      <c r="P860" s="163">
        <f t="shared" si="187"/>
        <v>0</v>
      </c>
      <c r="Q860" s="163">
        <f t="shared" si="187"/>
        <v>0</v>
      </c>
    </row>
    <row r="861" spans="1:17" s="3" customFormat="1" ht="47.25" hidden="1">
      <c r="A861" s="95" t="s">
        <v>149</v>
      </c>
      <c r="B861" s="183"/>
      <c r="C861" s="183">
        <v>3210</v>
      </c>
      <c r="D861" s="208">
        <f t="shared" si="175"/>
        <v>0</v>
      </c>
      <c r="E861" s="208">
        <f>+E862+E864+E865+E866</f>
        <v>0</v>
      </c>
      <c r="F861" s="208">
        <f>F862+F863+F864+F865+F866</f>
        <v>0</v>
      </c>
      <c r="G861" s="208">
        <f aca="true" t="shared" si="188" ref="G861:Q861">G862+G863+G864+G865+G866</f>
        <v>0</v>
      </c>
      <c r="H861" s="208">
        <f t="shared" si="188"/>
        <v>0</v>
      </c>
      <c r="I861" s="208">
        <f t="shared" si="188"/>
        <v>0</v>
      </c>
      <c r="J861" s="208">
        <f t="shared" si="188"/>
        <v>0</v>
      </c>
      <c r="K861" s="208">
        <f t="shared" si="188"/>
        <v>0</v>
      </c>
      <c r="L861" s="208">
        <f t="shared" si="188"/>
        <v>0</v>
      </c>
      <c r="M861" s="208">
        <f t="shared" si="188"/>
        <v>0</v>
      </c>
      <c r="N861" s="208">
        <f t="shared" si="188"/>
        <v>0</v>
      </c>
      <c r="O861" s="208">
        <f t="shared" si="188"/>
        <v>0</v>
      </c>
      <c r="P861" s="208">
        <f t="shared" si="188"/>
        <v>0</v>
      </c>
      <c r="Q861" s="208">
        <f t="shared" si="188"/>
        <v>0</v>
      </c>
    </row>
    <row r="862" spans="1:17" s="3" customFormat="1" ht="31.5" hidden="1">
      <c r="A862" s="136" t="s">
        <v>401</v>
      </c>
      <c r="B862" s="183"/>
      <c r="C862" s="183"/>
      <c r="D862" s="208">
        <f t="shared" si="175"/>
        <v>0</v>
      </c>
      <c r="E862" s="208"/>
      <c r="F862" s="208"/>
      <c r="G862" s="223"/>
      <c r="H862" s="208"/>
      <c r="I862" s="208"/>
      <c r="J862" s="208"/>
      <c r="K862" s="208"/>
      <c r="L862" s="208"/>
      <c r="M862" s="208"/>
      <c r="N862" s="208"/>
      <c r="O862" s="208"/>
      <c r="P862" s="208"/>
      <c r="Q862" s="208"/>
    </row>
    <row r="863" spans="1:17" s="3" customFormat="1" ht="31.5" hidden="1">
      <c r="A863" s="136" t="s">
        <v>402</v>
      </c>
      <c r="B863" s="183"/>
      <c r="C863" s="183"/>
      <c r="D863" s="208">
        <f t="shared" si="175"/>
        <v>0</v>
      </c>
      <c r="E863" s="208"/>
      <c r="F863" s="208"/>
      <c r="G863" s="223"/>
      <c r="H863" s="208"/>
      <c r="I863" s="208"/>
      <c r="J863" s="208"/>
      <c r="K863" s="208"/>
      <c r="L863" s="208"/>
      <c r="M863" s="208"/>
      <c r="N863" s="208"/>
      <c r="O863" s="208"/>
      <c r="P863" s="208"/>
      <c r="Q863" s="208"/>
    </row>
    <row r="864" spans="1:17" s="3" customFormat="1" ht="177" customHeight="1" hidden="1">
      <c r="A864" s="136"/>
      <c r="B864" s="138"/>
      <c r="C864" s="138"/>
      <c r="D864" s="208">
        <f aca="true" t="shared" si="189" ref="D864:D963">+F864+G864+H864+I864+J864+K864+L864+M864+N864+O864+Q864+P864</f>
        <v>0</v>
      </c>
      <c r="E864" s="131"/>
      <c r="F864" s="131"/>
      <c r="G864" s="224"/>
      <c r="H864" s="131"/>
      <c r="I864" s="131"/>
      <c r="J864" s="131"/>
      <c r="K864" s="131"/>
      <c r="L864" s="131"/>
      <c r="M864" s="131"/>
      <c r="N864" s="131"/>
      <c r="O864" s="131"/>
      <c r="P864" s="131"/>
      <c r="Q864" s="131"/>
    </row>
    <row r="865" spans="1:17" s="3" customFormat="1" ht="68.25" customHeight="1" hidden="1">
      <c r="A865" s="136"/>
      <c r="B865" s="138"/>
      <c r="C865" s="138"/>
      <c r="D865" s="208">
        <f t="shared" si="189"/>
        <v>0</v>
      </c>
      <c r="E865" s="131"/>
      <c r="F865" s="131"/>
      <c r="G865" s="224"/>
      <c r="H865" s="131"/>
      <c r="I865" s="131"/>
      <c r="J865" s="131"/>
      <c r="K865" s="131"/>
      <c r="L865" s="131"/>
      <c r="M865" s="131"/>
      <c r="N865" s="131"/>
      <c r="O865" s="131"/>
      <c r="P865" s="131"/>
      <c r="Q865" s="131"/>
    </row>
    <row r="866" spans="1:21" s="1" customFormat="1" ht="57.75" customHeight="1" hidden="1">
      <c r="A866" s="136" t="s">
        <v>213</v>
      </c>
      <c r="B866" s="183"/>
      <c r="C866" s="183"/>
      <c r="D866" s="208">
        <f t="shared" si="189"/>
        <v>0</v>
      </c>
      <c r="E866" s="163"/>
      <c r="F866" s="163"/>
      <c r="G866" s="224"/>
      <c r="H866" s="163"/>
      <c r="I866" s="163"/>
      <c r="J866" s="163"/>
      <c r="K866" s="163"/>
      <c r="L866" s="163"/>
      <c r="M866" s="163"/>
      <c r="N866" s="163"/>
      <c r="O866" s="163"/>
      <c r="P866" s="163"/>
      <c r="Q866" s="163"/>
      <c r="R866" s="42"/>
      <c r="S866" s="42"/>
      <c r="T866" s="42"/>
      <c r="U866" s="42"/>
    </row>
    <row r="867" spans="1:17" s="42" customFormat="1" ht="31.5" hidden="1">
      <c r="A867" s="4" t="s">
        <v>106</v>
      </c>
      <c r="B867" s="138">
        <v>10116</v>
      </c>
      <c r="C867" s="138"/>
      <c r="D867" s="131">
        <f t="shared" si="189"/>
        <v>0</v>
      </c>
      <c r="E867" s="165"/>
      <c r="F867" s="165">
        <f aca="true" t="shared" si="190" ref="F867:Q867">F868</f>
        <v>0</v>
      </c>
      <c r="G867" s="165">
        <f t="shared" si="190"/>
        <v>0</v>
      </c>
      <c r="H867" s="165">
        <f t="shared" si="190"/>
        <v>0</v>
      </c>
      <c r="I867" s="165">
        <f t="shared" si="190"/>
        <v>0</v>
      </c>
      <c r="J867" s="165">
        <f t="shared" si="190"/>
        <v>0</v>
      </c>
      <c r="K867" s="165">
        <f t="shared" si="190"/>
        <v>0</v>
      </c>
      <c r="L867" s="165">
        <f t="shared" si="190"/>
        <v>0</v>
      </c>
      <c r="M867" s="165">
        <f t="shared" si="190"/>
        <v>0</v>
      </c>
      <c r="N867" s="165">
        <f t="shared" si="190"/>
        <v>0</v>
      </c>
      <c r="O867" s="165">
        <f t="shared" si="190"/>
        <v>0</v>
      </c>
      <c r="P867" s="165">
        <f t="shared" si="190"/>
        <v>0</v>
      </c>
      <c r="Q867" s="165">
        <f t="shared" si="190"/>
        <v>0</v>
      </c>
    </row>
    <row r="868" spans="1:17" s="3" customFormat="1" ht="47.25" hidden="1">
      <c r="A868" s="95" t="s">
        <v>147</v>
      </c>
      <c r="B868" s="138"/>
      <c r="C868" s="138">
        <v>3110</v>
      </c>
      <c r="D868" s="131">
        <f t="shared" si="189"/>
        <v>0</v>
      </c>
      <c r="E868" s="121">
        <f>+E869+E872+E877+E878+E879</f>
        <v>0</v>
      </c>
      <c r="F868" s="121">
        <f>+F869+F872+F873+F874+F875+F876+F877+F878+F879+F870+F871</f>
        <v>0</v>
      </c>
      <c r="G868" s="121">
        <f aca="true" t="shared" si="191" ref="G868:Q868">+G869+G872+G873+G874+G875+G876+G877+G878+G879+G870+G871</f>
        <v>0</v>
      </c>
      <c r="H868" s="121">
        <f t="shared" si="191"/>
        <v>0</v>
      </c>
      <c r="I868" s="121">
        <f t="shared" si="191"/>
        <v>0</v>
      </c>
      <c r="J868" s="121">
        <f t="shared" si="191"/>
        <v>0</v>
      </c>
      <c r="K868" s="121">
        <f t="shared" si="191"/>
        <v>0</v>
      </c>
      <c r="L868" s="121">
        <f t="shared" si="191"/>
        <v>0</v>
      </c>
      <c r="M868" s="121">
        <f t="shared" si="191"/>
        <v>0</v>
      </c>
      <c r="N868" s="121">
        <f t="shared" si="191"/>
        <v>0</v>
      </c>
      <c r="O868" s="121">
        <f t="shared" si="191"/>
        <v>0</v>
      </c>
      <c r="P868" s="121">
        <f t="shared" si="191"/>
        <v>0</v>
      </c>
      <c r="Q868" s="121">
        <f t="shared" si="191"/>
        <v>0</v>
      </c>
    </row>
    <row r="869" spans="1:17" s="3" customFormat="1" ht="53.25" customHeight="1" hidden="1">
      <c r="A869" s="136" t="s">
        <v>444</v>
      </c>
      <c r="B869" s="138"/>
      <c r="C869" s="138"/>
      <c r="D869" s="208">
        <f t="shared" si="189"/>
        <v>0</v>
      </c>
      <c r="E869" s="121"/>
      <c r="F869" s="121"/>
      <c r="G869" s="171"/>
      <c r="H869" s="197"/>
      <c r="I869" s="121"/>
      <c r="J869" s="121"/>
      <c r="K869" s="121"/>
      <c r="L869" s="121"/>
      <c r="M869" s="121"/>
      <c r="N869" s="121"/>
      <c r="O869" s="121"/>
      <c r="P869" s="121"/>
      <c r="Q869" s="121"/>
    </row>
    <row r="870" spans="1:17" s="3" customFormat="1" ht="15.75" hidden="1">
      <c r="A870" s="269" t="s">
        <v>650</v>
      </c>
      <c r="B870" s="138"/>
      <c r="C870" s="138"/>
      <c r="D870" s="208">
        <f t="shared" si="189"/>
        <v>0</v>
      </c>
      <c r="E870" s="121"/>
      <c r="F870" s="121"/>
      <c r="G870" s="171"/>
      <c r="H870" s="197"/>
      <c r="I870" s="121"/>
      <c r="J870" s="121"/>
      <c r="K870" s="121"/>
      <c r="L870" s="121"/>
      <c r="M870" s="121"/>
      <c r="N870" s="121"/>
      <c r="O870" s="121"/>
      <c r="P870" s="121"/>
      <c r="Q870" s="121"/>
    </row>
    <row r="871" spans="1:17" s="3" customFormat="1" ht="53.25" customHeight="1" hidden="1">
      <c r="A871" s="136" t="s">
        <v>651</v>
      </c>
      <c r="B871" s="138"/>
      <c r="C871" s="138"/>
      <c r="D871" s="208">
        <f t="shared" si="189"/>
        <v>0</v>
      </c>
      <c r="E871" s="121"/>
      <c r="F871" s="121"/>
      <c r="G871" s="171"/>
      <c r="H871" s="197"/>
      <c r="I871" s="121"/>
      <c r="J871" s="121"/>
      <c r="K871" s="121"/>
      <c r="L871" s="121"/>
      <c r="M871" s="121"/>
      <c r="N871" s="121"/>
      <c r="O871" s="121"/>
      <c r="P871" s="121"/>
      <c r="Q871" s="121"/>
    </row>
    <row r="872" spans="1:17" s="3" customFormat="1" ht="44.25" customHeight="1" hidden="1">
      <c r="A872" s="136" t="s">
        <v>436</v>
      </c>
      <c r="B872" s="138"/>
      <c r="C872" s="138"/>
      <c r="D872" s="208">
        <f t="shared" si="189"/>
        <v>0</v>
      </c>
      <c r="E872" s="121"/>
      <c r="F872" s="121"/>
      <c r="G872" s="171"/>
      <c r="H872" s="197"/>
      <c r="I872" s="121"/>
      <c r="J872" s="121"/>
      <c r="K872" s="121"/>
      <c r="L872" s="121"/>
      <c r="M872" s="121"/>
      <c r="N872" s="121"/>
      <c r="O872" s="121"/>
      <c r="P872" s="121"/>
      <c r="Q872" s="121"/>
    </row>
    <row r="873" spans="1:17" s="3" customFormat="1" ht="31.5" hidden="1">
      <c r="A873" s="136" t="s">
        <v>437</v>
      </c>
      <c r="B873" s="138"/>
      <c r="C873" s="138"/>
      <c r="D873" s="208">
        <f t="shared" si="189"/>
        <v>0</v>
      </c>
      <c r="E873" s="121"/>
      <c r="F873" s="121"/>
      <c r="G873" s="171"/>
      <c r="H873" s="197"/>
      <c r="I873" s="121"/>
      <c r="J873" s="121"/>
      <c r="K873" s="121"/>
      <c r="L873" s="121"/>
      <c r="M873" s="121"/>
      <c r="N873" s="121"/>
      <c r="O873" s="121"/>
      <c r="P873" s="121"/>
      <c r="Q873" s="121"/>
    </row>
    <row r="874" spans="1:17" s="3" customFormat="1" ht="56.25" customHeight="1" hidden="1">
      <c r="A874" s="136" t="s">
        <v>438</v>
      </c>
      <c r="B874" s="138"/>
      <c r="C874" s="138"/>
      <c r="D874" s="208">
        <f>+F874+G874+H874+I874+J874+K874+L874+M874+N874+O874+Q874+P874</f>
        <v>0</v>
      </c>
      <c r="E874" s="121"/>
      <c r="F874" s="121"/>
      <c r="G874" s="171"/>
      <c r="H874" s="197"/>
      <c r="I874" s="121"/>
      <c r="J874" s="121"/>
      <c r="K874" s="121"/>
      <c r="L874" s="121"/>
      <c r="M874" s="121"/>
      <c r="N874" s="121"/>
      <c r="O874" s="121"/>
      <c r="P874" s="121"/>
      <c r="Q874" s="121"/>
    </row>
    <row r="875" spans="1:17" s="3" customFormat="1" ht="69" customHeight="1" hidden="1">
      <c r="A875" s="136" t="s">
        <v>439</v>
      </c>
      <c r="B875" s="138"/>
      <c r="C875" s="138"/>
      <c r="D875" s="208">
        <f>+F875+G875+H875+I875+J875+K875+L875+M875+N875+O875+Q875+P875</f>
        <v>0</v>
      </c>
      <c r="E875" s="121"/>
      <c r="F875" s="121"/>
      <c r="G875" s="171"/>
      <c r="H875" s="197"/>
      <c r="I875" s="121"/>
      <c r="J875" s="121"/>
      <c r="K875" s="121"/>
      <c r="L875" s="121"/>
      <c r="M875" s="121"/>
      <c r="N875" s="121"/>
      <c r="O875" s="121"/>
      <c r="P875" s="121"/>
      <c r="Q875" s="121"/>
    </row>
    <row r="876" spans="1:17" s="3" customFormat="1" ht="67.5" customHeight="1" hidden="1">
      <c r="A876" s="136" t="s">
        <v>440</v>
      </c>
      <c r="B876" s="138"/>
      <c r="C876" s="138"/>
      <c r="D876" s="208">
        <f>+F876+G876+H876+I876+J876+K876+L876+M876+N876+O876+Q876+P876</f>
        <v>0</v>
      </c>
      <c r="E876" s="121"/>
      <c r="F876" s="121"/>
      <c r="G876" s="171"/>
      <c r="H876" s="197"/>
      <c r="I876" s="121"/>
      <c r="J876" s="121"/>
      <c r="K876" s="121"/>
      <c r="L876" s="121"/>
      <c r="M876" s="121"/>
      <c r="N876" s="121"/>
      <c r="O876" s="121"/>
      <c r="P876" s="121"/>
      <c r="Q876" s="121"/>
    </row>
    <row r="877" spans="1:17" s="3" customFormat="1" ht="63.75" customHeight="1" hidden="1">
      <c r="A877" s="136" t="s">
        <v>441</v>
      </c>
      <c r="B877" s="138"/>
      <c r="C877" s="138"/>
      <c r="D877" s="208">
        <f t="shared" si="189"/>
        <v>0</v>
      </c>
      <c r="E877" s="121"/>
      <c r="F877" s="121"/>
      <c r="G877" s="171"/>
      <c r="H877" s="197"/>
      <c r="I877" s="121"/>
      <c r="J877" s="121"/>
      <c r="K877" s="121"/>
      <c r="L877" s="121"/>
      <c r="M877" s="121"/>
      <c r="N877" s="121"/>
      <c r="O877" s="121"/>
      <c r="P877" s="121"/>
      <c r="Q877" s="121"/>
    </row>
    <row r="878" spans="1:17" s="3" customFormat="1" ht="103.5" customHeight="1" hidden="1">
      <c r="A878" s="136" t="s">
        <v>442</v>
      </c>
      <c r="B878" s="138"/>
      <c r="C878" s="138"/>
      <c r="D878" s="208">
        <f t="shared" si="189"/>
        <v>0</v>
      </c>
      <c r="E878" s="121"/>
      <c r="F878" s="121"/>
      <c r="G878" s="171"/>
      <c r="H878" s="197"/>
      <c r="I878" s="121"/>
      <c r="J878" s="121"/>
      <c r="K878" s="121"/>
      <c r="L878" s="121"/>
      <c r="M878" s="121"/>
      <c r="N878" s="121"/>
      <c r="O878" s="121"/>
      <c r="P878" s="121"/>
      <c r="Q878" s="121"/>
    </row>
    <row r="879" spans="1:17" s="3" customFormat="1" ht="78.75" hidden="1">
      <c r="A879" s="136" t="s">
        <v>443</v>
      </c>
      <c r="B879" s="138"/>
      <c r="C879" s="138"/>
      <c r="D879" s="208">
        <f t="shared" si="189"/>
        <v>0</v>
      </c>
      <c r="E879" s="121"/>
      <c r="F879" s="121"/>
      <c r="G879" s="171"/>
      <c r="H879" s="197"/>
      <c r="I879" s="121"/>
      <c r="J879" s="121"/>
      <c r="K879" s="121"/>
      <c r="L879" s="121"/>
      <c r="M879" s="121"/>
      <c r="N879" s="121"/>
      <c r="O879" s="121"/>
      <c r="P879" s="121"/>
      <c r="Q879" s="121"/>
    </row>
    <row r="880" spans="1:17" s="42" customFormat="1" ht="47.25" hidden="1">
      <c r="A880" s="96" t="s">
        <v>361</v>
      </c>
      <c r="B880" s="183">
        <v>240601</v>
      </c>
      <c r="C880" s="183"/>
      <c r="D880" s="208">
        <f t="shared" si="189"/>
        <v>0</v>
      </c>
      <c r="E880" s="163"/>
      <c r="F880" s="163">
        <f aca="true" t="shared" si="192" ref="F880:Q880">F881</f>
        <v>0</v>
      </c>
      <c r="G880" s="163">
        <f t="shared" si="192"/>
        <v>0</v>
      </c>
      <c r="H880" s="163">
        <f t="shared" si="192"/>
        <v>0</v>
      </c>
      <c r="I880" s="163">
        <f t="shared" si="192"/>
        <v>0</v>
      </c>
      <c r="J880" s="163">
        <f t="shared" si="192"/>
        <v>0</v>
      </c>
      <c r="K880" s="163">
        <f t="shared" si="192"/>
        <v>0</v>
      </c>
      <c r="L880" s="163">
        <f t="shared" si="192"/>
        <v>0</v>
      </c>
      <c r="M880" s="163">
        <f t="shared" si="192"/>
        <v>0</v>
      </c>
      <c r="N880" s="163">
        <f t="shared" si="192"/>
        <v>0</v>
      </c>
      <c r="O880" s="163">
        <f t="shared" si="192"/>
        <v>0</v>
      </c>
      <c r="P880" s="163">
        <f t="shared" si="192"/>
        <v>0</v>
      </c>
      <c r="Q880" s="163">
        <f t="shared" si="192"/>
        <v>0</v>
      </c>
    </row>
    <row r="881" spans="1:17" s="3" customFormat="1" ht="31.5" hidden="1">
      <c r="A881" s="5" t="s">
        <v>138</v>
      </c>
      <c r="B881" s="22"/>
      <c r="C881" s="22">
        <v>2210</v>
      </c>
      <c r="D881" s="208">
        <f t="shared" si="189"/>
        <v>0</v>
      </c>
      <c r="E881" s="131">
        <f>+E882+E883</f>
        <v>0</v>
      </c>
      <c r="F881" s="131"/>
      <c r="G881" s="131"/>
      <c r="H881" s="131"/>
      <c r="I881" s="131"/>
      <c r="J881" s="131"/>
      <c r="K881" s="131"/>
      <c r="L881" s="131"/>
      <c r="M881" s="131"/>
      <c r="N881" s="131"/>
      <c r="O881" s="131"/>
      <c r="P881" s="131"/>
      <c r="Q881" s="131"/>
    </row>
    <row r="882" spans="1:17" s="3" customFormat="1" ht="23.25" customHeight="1" hidden="1">
      <c r="A882" s="136" t="s">
        <v>429</v>
      </c>
      <c r="B882" s="138">
        <v>160101</v>
      </c>
      <c r="D882" s="165">
        <f t="shared" si="189"/>
        <v>0</v>
      </c>
      <c r="E882" s="165"/>
      <c r="F882" s="165">
        <f>+F883</f>
        <v>0</v>
      </c>
      <c r="G882" s="165">
        <f aca="true" t="shared" si="193" ref="G882:Q882">+G883</f>
        <v>0</v>
      </c>
      <c r="H882" s="165">
        <f t="shared" si="193"/>
        <v>0</v>
      </c>
      <c r="I882" s="131">
        <f t="shared" si="193"/>
        <v>0</v>
      </c>
      <c r="J882" s="131">
        <f t="shared" si="193"/>
        <v>0</v>
      </c>
      <c r="K882" s="131">
        <f t="shared" si="193"/>
        <v>0</v>
      </c>
      <c r="L882" s="131">
        <f t="shared" si="193"/>
        <v>0</v>
      </c>
      <c r="M882" s="131">
        <f t="shared" si="193"/>
        <v>0</v>
      </c>
      <c r="N882" s="131">
        <f t="shared" si="193"/>
        <v>0</v>
      </c>
      <c r="O882" s="131">
        <f t="shared" si="193"/>
        <v>0</v>
      </c>
      <c r="P882" s="131">
        <f t="shared" si="193"/>
        <v>0</v>
      </c>
      <c r="Q882" s="131">
        <f t="shared" si="193"/>
        <v>0</v>
      </c>
    </row>
    <row r="883" spans="1:17" s="3" customFormat="1" ht="76.5" customHeight="1" hidden="1">
      <c r="A883" s="225" t="s">
        <v>366</v>
      </c>
      <c r="B883" s="138"/>
      <c r="C883" s="138">
        <v>2281</v>
      </c>
      <c r="D883" s="165">
        <f>+F883+G883+H883+I883+J883+K883+L883+M883+N883+O883+Q883+P883</f>
        <v>0</v>
      </c>
      <c r="E883" s="165"/>
      <c r="F883" s="165">
        <f>+F885+F886+F884</f>
        <v>0</v>
      </c>
      <c r="G883" s="165">
        <f aca="true" t="shared" si="194" ref="G883:Q883">+G885+G886+G884</f>
        <v>0</v>
      </c>
      <c r="H883" s="165">
        <f t="shared" si="194"/>
        <v>0</v>
      </c>
      <c r="I883" s="165">
        <f t="shared" si="194"/>
        <v>0</v>
      </c>
      <c r="J883" s="165">
        <f t="shared" si="194"/>
        <v>0</v>
      </c>
      <c r="K883" s="165">
        <f t="shared" si="194"/>
        <v>0</v>
      </c>
      <c r="L883" s="165">
        <f t="shared" si="194"/>
        <v>0</v>
      </c>
      <c r="M883" s="165">
        <f t="shared" si="194"/>
        <v>0</v>
      </c>
      <c r="N883" s="165">
        <f t="shared" si="194"/>
        <v>0</v>
      </c>
      <c r="O883" s="165">
        <f t="shared" si="194"/>
        <v>0</v>
      </c>
      <c r="P883" s="165">
        <f t="shared" si="194"/>
        <v>0</v>
      </c>
      <c r="Q883" s="165">
        <f t="shared" si="194"/>
        <v>0</v>
      </c>
    </row>
    <row r="884" spans="1:17" s="3" customFormat="1" ht="85.5" customHeight="1" hidden="1">
      <c r="A884" s="136" t="s">
        <v>445</v>
      </c>
      <c r="B884" s="138"/>
      <c r="C884" s="138"/>
      <c r="D884" s="208">
        <f t="shared" si="189"/>
        <v>0</v>
      </c>
      <c r="E884" s="165"/>
      <c r="F884" s="165"/>
      <c r="G884" s="165"/>
      <c r="H884" s="163"/>
      <c r="I884" s="165"/>
      <c r="J884" s="165"/>
      <c r="K884" s="165"/>
      <c r="L884" s="165"/>
      <c r="M884" s="165"/>
      <c r="N884" s="165"/>
      <c r="O884" s="165"/>
      <c r="P884" s="165"/>
      <c r="Q884" s="165"/>
    </row>
    <row r="885" spans="1:17" s="3" customFormat="1" ht="65.25" customHeight="1" hidden="1">
      <c r="A885" s="136" t="s">
        <v>446</v>
      </c>
      <c r="B885" s="138"/>
      <c r="C885" s="138"/>
      <c r="D885" s="208">
        <f t="shared" si="189"/>
        <v>0</v>
      </c>
      <c r="E885" s="165"/>
      <c r="F885" s="165"/>
      <c r="G885" s="224"/>
      <c r="H885" s="163"/>
      <c r="I885" s="165"/>
      <c r="J885" s="165"/>
      <c r="K885" s="165"/>
      <c r="L885" s="165"/>
      <c r="M885" s="165"/>
      <c r="N885" s="165"/>
      <c r="O885" s="165"/>
      <c r="P885" s="165"/>
      <c r="Q885" s="165"/>
    </row>
    <row r="886" spans="1:17" s="3" customFormat="1" ht="101.25" customHeight="1" hidden="1">
      <c r="A886" s="136" t="s">
        <v>447</v>
      </c>
      <c r="B886" s="138"/>
      <c r="C886" s="138"/>
      <c r="D886" s="208">
        <f t="shared" si="189"/>
        <v>0</v>
      </c>
      <c r="E886" s="165"/>
      <c r="F886" s="165"/>
      <c r="G886" s="224"/>
      <c r="H886" s="163"/>
      <c r="I886" s="165"/>
      <c r="J886" s="165"/>
      <c r="K886" s="165"/>
      <c r="L886" s="165"/>
      <c r="M886" s="165"/>
      <c r="N886" s="165"/>
      <c r="O886" s="165"/>
      <c r="P886" s="165"/>
      <c r="Q886" s="165"/>
    </row>
    <row r="887" spans="1:17" s="43" customFormat="1" ht="15.75" hidden="1">
      <c r="A887" s="219" t="s">
        <v>384</v>
      </c>
      <c r="B887" s="220"/>
      <c r="C887" s="220"/>
      <c r="D887" s="222">
        <f t="shared" si="189"/>
        <v>0</v>
      </c>
      <c r="E887" s="222">
        <f>+E888+E902+E908+E911</f>
        <v>0</v>
      </c>
      <c r="F887" s="222">
        <f>+F888+F902+F908+F911</f>
        <v>0</v>
      </c>
      <c r="G887" s="222">
        <f aca="true" t="shared" si="195" ref="G887:Q887">+G888+G902+G908+G911</f>
        <v>0</v>
      </c>
      <c r="H887" s="222">
        <f t="shared" si="195"/>
        <v>0</v>
      </c>
      <c r="I887" s="222">
        <f t="shared" si="195"/>
        <v>0</v>
      </c>
      <c r="J887" s="222">
        <f t="shared" si="195"/>
        <v>0</v>
      </c>
      <c r="K887" s="222">
        <f t="shared" si="195"/>
        <v>0</v>
      </c>
      <c r="L887" s="222">
        <f t="shared" si="195"/>
        <v>0</v>
      </c>
      <c r="M887" s="222">
        <f t="shared" si="195"/>
        <v>0</v>
      </c>
      <c r="N887" s="222">
        <f t="shared" si="195"/>
        <v>0</v>
      </c>
      <c r="O887" s="222">
        <f t="shared" si="195"/>
        <v>0</v>
      </c>
      <c r="P887" s="222">
        <f t="shared" si="195"/>
        <v>0</v>
      </c>
      <c r="Q887" s="222">
        <f t="shared" si="195"/>
        <v>0</v>
      </c>
    </row>
    <row r="888" spans="1:17" s="42" customFormat="1" ht="47.25" hidden="1">
      <c r="A888" s="23" t="s">
        <v>93</v>
      </c>
      <c r="B888" s="138">
        <v>130107</v>
      </c>
      <c r="C888" s="138"/>
      <c r="D888" s="165">
        <f>+F888+G888+H888+I888+J888+K888+L888+M888+N888+O888+Q888+P888</f>
        <v>0</v>
      </c>
      <c r="E888" s="165"/>
      <c r="F888" s="165">
        <f>F889+F892+F896</f>
        <v>0</v>
      </c>
      <c r="G888" s="165">
        <f aca="true" t="shared" si="196" ref="G888:Q888">G889+G892+G896</f>
        <v>0</v>
      </c>
      <c r="H888" s="165">
        <f>H889+H892+H896</f>
        <v>0</v>
      </c>
      <c r="I888" s="165">
        <f t="shared" si="196"/>
        <v>0</v>
      </c>
      <c r="J888" s="165">
        <f t="shared" si="196"/>
        <v>0</v>
      </c>
      <c r="K888" s="165">
        <f t="shared" si="196"/>
        <v>0</v>
      </c>
      <c r="L888" s="165">
        <f t="shared" si="196"/>
        <v>0</v>
      </c>
      <c r="M888" s="165">
        <f>M889+M892+M896</f>
        <v>0</v>
      </c>
      <c r="N888" s="165">
        <f t="shared" si="196"/>
        <v>0</v>
      </c>
      <c r="O888" s="165">
        <f t="shared" si="196"/>
        <v>0</v>
      </c>
      <c r="P888" s="165">
        <f t="shared" si="196"/>
        <v>0</v>
      </c>
      <c r="Q888" s="165">
        <f t="shared" si="196"/>
        <v>0</v>
      </c>
    </row>
    <row r="889" spans="1:17" s="3" customFormat="1" ht="47.25" hidden="1">
      <c r="A889" s="95" t="s">
        <v>147</v>
      </c>
      <c r="B889" s="138"/>
      <c r="C889" s="138">
        <v>3110</v>
      </c>
      <c r="D889" s="165">
        <f t="shared" si="189"/>
        <v>0</v>
      </c>
      <c r="E889" s="165"/>
      <c r="F889" s="165">
        <f>F890+F891</f>
        <v>0</v>
      </c>
      <c r="G889" s="165">
        <f aca="true" t="shared" si="197" ref="G889:Q889">G890+G891</f>
        <v>0</v>
      </c>
      <c r="H889" s="165">
        <f t="shared" si="197"/>
        <v>0</v>
      </c>
      <c r="I889" s="165">
        <f t="shared" si="197"/>
        <v>0</v>
      </c>
      <c r="J889" s="165">
        <f t="shared" si="197"/>
        <v>0</v>
      </c>
      <c r="K889" s="165">
        <f t="shared" si="197"/>
        <v>0</v>
      </c>
      <c r="L889" s="165">
        <f t="shared" si="197"/>
        <v>0</v>
      </c>
      <c r="M889" s="165">
        <f t="shared" si="197"/>
        <v>0</v>
      </c>
      <c r="N889" s="165">
        <f t="shared" si="197"/>
        <v>0</v>
      </c>
      <c r="O889" s="165">
        <f t="shared" si="197"/>
        <v>0</v>
      </c>
      <c r="P889" s="165">
        <f t="shared" si="197"/>
        <v>0</v>
      </c>
      <c r="Q889" s="165">
        <f t="shared" si="197"/>
        <v>0</v>
      </c>
    </row>
    <row r="890" spans="1:21" s="1" customFormat="1" ht="36" customHeight="1" hidden="1">
      <c r="A890" s="4" t="s">
        <v>603</v>
      </c>
      <c r="B890" s="138"/>
      <c r="C890" s="138"/>
      <c r="D890" s="165">
        <f t="shared" si="189"/>
        <v>0</v>
      </c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42"/>
      <c r="S890" s="42"/>
      <c r="T890" s="42"/>
      <c r="U890" s="42"/>
    </row>
    <row r="891" spans="1:21" s="1" customFormat="1" ht="15.75" hidden="1">
      <c r="A891" s="4" t="s">
        <v>634</v>
      </c>
      <c r="B891" s="138"/>
      <c r="C891" s="138"/>
      <c r="D891" s="165">
        <f t="shared" si="189"/>
        <v>0</v>
      </c>
      <c r="E891" s="165"/>
      <c r="F891" s="165"/>
      <c r="G891" s="165"/>
      <c r="H891" s="165"/>
      <c r="I891" s="165"/>
      <c r="J891" s="165"/>
      <c r="K891" s="165"/>
      <c r="L891" s="165"/>
      <c r="M891" s="165"/>
      <c r="N891" s="165"/>
      <c r="O891" s="165"/>
      <c r="P891" s="165"/>
      <c r="Q891" s="165"/>
      <c r="R891" s="42"/>
      <c r="S891" s="42"/>
      <c r="T891" s="42"/>
      <c r="U891" s="42"/>
    </row>
    <row r="892" spans="1:17" s="3" customFormat="1" ht="31.5" hidden="1">
      <c r="A892" s="95" t="s">
        <v>13</v>
      </c>
      <c r="B892" s="138"/>
      <c r="C892" s="138">
        <v>3142</v>
      </c>
      <c r="D892" s="165">
        <f t="shared" si="189"/>
        <v>0</v>
      </c>
      <c r="E892" s="165">
        <f aca="true" t="shared" si="198" ref="E892:Q892">+E893+E894+E895</f>
        <v>0</v>
      </c>
      <c r="F892" s="165">
        <f t="shared" si="198"/>
        <v>0</v>
      </c>
      <c r="G892" s="165">
        <f t="shared" si="198"/>
        <v>0</v>
      </c>
      <c r="H892" s="165">
        <f t="shared" si="198"/>
        <v>0</v>
      </c>
      <c r="I892" s="165">
        <f t="shared" si="198"/>
        <v>0</v>
      </c>
      <c r="J892" s="165">
        <f t="shared" si="198"/>
        <v>0</v>
      </c>
      <c r="K892" s="165">
        <f t="shared" si="198"/>
        <v>0</v>
      </c>
      <c r="L892" s="165">
        <f t="shared" si="198"/>
        <v>0</v>
      </c>
      <c r="M892" s="165">
        <f t="shared" si="198"/>
        <v>0</v>
      </c>
      <c r="N892" s="165">
        <f t="shared" si="198"/>
        <v>0</v>
      </c>
      <c r="O892" s="165">
        <f t="shared" si="198"/>
        <v>0</v>
      </c>
      <c r="P892" s="165">
        <f t="shared" si="198"/>
        <v>0</v>
      </c>
      <c r="Q892" s="165">
        <f t="shared" si="198"/>
        <v>0</v>
      </c>
    </row>
    <row r="893" spans="1:21" s="1" customFormat="1" ht="15.75" hidden="1">
      <c r="A893" s="106"/>
      <c r="B893" s="183"/>
      <c r="C893" s="183"/>
      <c r="D893" s="208"/>
      <c r="E893" s="163"/>
      <c r="F893" s="163"/>
      <c r="G893" s="165"/>
      <c r="H893" s="163"/>
      <c r="I893" s="163"/>
      <c r="J893" s="163"/>
      <c r="K893" s="163"/>
      <c r="L893" s="163"/>
      <c r="M893" s="163"/>
      <c r="N893" s="163"/>
      <c r="O893" s="163"/>
      <c r="P893" s="163"/>
      <c r="Q893" s="163"/>
      <c r="R893" s="42"/>
      <c r="S893" s="42"/>
      <c r="T893" s="42"/>
      <c r="U893" s="42"/>
    </row>
    <row r="894" spans="1:21" s="1" customFormat="1" ht="73.5" customHeight="1" hidden="1">
      <c r="A894" s="107" t="s">
        <v>466</v>
      </c>
      <c r="B894" s="183"/>
      <c r="C894" s="183"/>
      <c r="D894" s="208">
        <f t="shared" si="189"/>
        <v>0</v>
      </c>
      <c r="E894" s="163"/>
      <c r="F894" s="163"/>
      <c r="G894" s="226"/>
      <c r="H894" s="163"/>
      <c r="I894" s="163"/>
      <c r="J894" s="163"/>
      <c r="K894" s="163"/>
      <c r="L894" s="163"/>
      <c r="M894" s="163"/>
      <c r="N894" s="163"/>
      <c r="O894" s="163"/>
      <c r="P894" s="163"/>
      <c r="Q894" s="163"/>
      <c r="R894" s="42"/>
      <c r="S894" s="42"/>
      <c r="T894" s="42"/>
      <c r="U894" s="42"/>
    </row>
    <row r="895" spans="1:17" s="42" customFormat="1" ht="43.5" customHeight="1" hidden="1">
      <c r="A895" s="227" t="s">
        <v>212</v>
      </c>
      <c r="B895" s="183"/>
      <c r="C895" s="183"/>
      <c r="D895" s="208">
        <f t="shared" si="189"/>
        <v>0</v>
      </c>
      <c r="E895" s="163"/>
      <c r="F895" s="163"/>
      <c r="G895" s="226"/>
      <c r="H895" s="163"/>
      <c r="I895" s="163"/>
      <c r="J895" s="163"/>
      <c r="K895" s="163"/>
      <c r="L895" s="163"/>
      <c r="M895" s="163"/>
      <c r="N895" s="163"/>
      <c r="O895" s="163"/>
      <c r="P895" s="163"/>
      <c r="Q895" s="163"/>
    </row>
    <row r="896" spans="1:17" s="42" customFormat="1" ht="34.5" customHeight="1" hidden="1">
      <c r="A896" s="95" t="s">
        <v>148</v>
      </c>
      <c r="B896" s="105"/>
      <c r="C896" s="138">
        <v>3132</v>
      </c>
      <c r="D896" s="165">
        <f t="shared" si="189"/>
        <v>0</v>
      </c>
      <c r="E896" s="165"/>
      <c r="F896" s="165">
        <f>F897+F898+F899+F900+F901</f>
        <v>0</v>
      </c>
      <c r="G896" s="165">
        <f aca="true" t="shared" si="199" ref="G896:Q896">G897+G898+G899+G900+G901</f>
        <v>0</v>
      </c>
      <c r="H896" s="165">
        <f t="shared" si="199"/>
        <v>0</v>
      </c>
      <c r="I896" s="165">
        <f t="shared" si="199"/>
        <v>0</v>
      </c>
      <c r="J896" s="165">
        <f t="shared" si="199"/>
        <v>0</v>
      </c>
      <c r="K896" s="165">
        <f t="shared" si="199"/>
        <v>0</v>
      </c>
      <c r="L896" s="165">
        <f t="shared" si="199"/>
        <v>0</v>
      </c>
      <c r="M896" s="165">
        <f t="shared" si="199"/>
        <v>0</v>
      </c>
      <c r="N896" s="165">
        <f t="shared" si="199"/>
        <v>0</v>
      </c>
      <c r="O896" s="165">
        <f t="shared" si="199"/>
        <v>0</v>
      </c>
      <c r="P896" s="165">
        <f t="shared" si="199"/>
        <v>0</v>
      </c>
      <c r="Q896" s="165">
        <f t="shared" si="199"/>
        <v>0</v>
      </c>
    </row>
    <row r="897" spans="1:17" s="42" customFormat="1" ht="68.25" customHeight="1" hidden="1">
      <c r="A897" s="107" t="s">
        <v>461</v>
      </c>
      <c r="B897" s="97"/>
      <c r="C897" s="183"/>
      <c r="D897" s="208">
        <f t="shared" si="189"/>
        <v>0</v>
      </c>
      <c r="E897" s="163"/>
      <c r="F897" s="163"/>
      <c r="G897" s="226"/>
      <c r="H897" s="163"/>
      <c r="I897" s="163"/>
      <c r="J897" s="163"/>
      <c r="K897" s="163"/>
      <c r="L897" s="163"/>
      <c r="M897" s="163"/>
      <c r="N897" s="163"/>
      <c r="O897" s="163"/>
      <c r="P897" s="163"/>
      <c r="Q897" s="163"/>
    </row>
    <row r="898" spans="1:17" s="42" customFormat="1" ht="64.5" customHeight="1" hidden="1">
      <c r="A898" s="107" t="s">
        <v>462</v>
      </c>
      <c r="B898" s="97"/>
      <c r="C898" s="183"/>
      <c r="D898" s="208">
        <f t="shared" si="189"/>
        <v>0</v>
      </c>
      <c r="E898" s="163"/>
      <c r="F898" s="163"/>
      <c r="G898" s="226"/>
      <c r="H898" s="163"/>
      <c r="I898" s="163"/>
      <c r="J898" s="163"/>
      <c r="K898" s="163"/>
      <c r="L898" s="163"/>
      <c r="M898" s="163"/>
      <c r="N898" s="163"/>
      <c r="O898" s="163"/>
      <c r="P898" s="163"/>
      <c r="Q898" s="163"/>
    </row>
    <row r="899" spans="1:17" s="42" customFormat="1" ht="69" customHeight="1" hidden="1">
      <c r="A899" s="107" t="s">
        <v>463</v>
      </c>
      <c r="B899" s="97"/>
      <c r="C899" s="183"/>
      <c r="D899" s="208">
        <f t="shared" si="189"/>
        <v>0</v>
      </c>
      <c r="E899" s="163"/>
      <c r="F899" s="163"/>
      <c r="G899" s="226"/>
      <c r="H899" s="163"/>
      <c r="I899" s="163"/>
      <c r="J899" s="163"/>
      <c r="K899" s="163"/>
      <c r="L899" s="163"/>
      <c r="M899" s="163"/>
      <c r="N899" s="163"/>
      <c r="O899" s="163"/>
      <c r="P899" s="163"/>
      <c r="Q899" s="163"/>
    </row>
    <row r="900" spans="1:17" s="42" customFormat="1" ht="48.75" customHeight="1" hidden="1">
      <c r="A900" s="107" t="s">
        <v>464</v>
      </c>
      <c r="B900" s="97"/>
      <c r="C900" s="183"/>
      <c r="D900" s="208">
        <f t="shared" si="189"/>
        <v>0</v>
      </c>
      <c r="E900" s="163"/>
      <c r="F900" s="163"/>
      <c r="G900" s="226"/>
      <c r="H900" s="163"/>
      <c r="I900" s="163"/>
      <c r="J900" s="163"/>
      <c r="K900" s="163"/>
      <c r="L900" s="163"/>
      <c r="M900" s="163"/>
      <c r="N900" s="163"/>
      <c r="O900" s="163"/>
      <c r="P900" s="163"/>
      <c r="Q900" s="163"/>
    </row>
    <row r="901" spans="1:17" s="42" customFormat="1" ht="54" customHeight="1" hidden="1">
      <c r="A901" s="107" t="s">
        <v>465</v>
      </c>
      <c r="B901" s="97"/>
      <c r="C901" s="183"/>
      <c r="D901" s="208">
        <f t="shared" si="189"/>
        <v>0</v>
      </c>
      <c r="E901" s="163"/>
      <c r="F901" s="163"/>
      <c r="G901" s="226"/>
      <c r="H901" s="163"/>
      <c r="I901" s="163"/>
      <c r="J901" s="163"/>
      <c r="K901" s="163"/>
      <c r="L901" s="163"/>
      <c r="M901" s="163"/>
      <c r="N901" s="163"/>
      <c r="O901" s="163"/>
      <c r="P901" s="163"/>
      <c r="Q901" s="163"/>
    </row>
    <row r="902" spans="1:17" s="42" customFormat="1" ht="35.25" customHeight="1" hidden="1">
      <c r="A902" s="17" t="s">
        <v>156</v>
      </c>
      <c r="B902" s="26">
        <v>130110</v>
      </c>
      <c r="C902" s="138"/>
      <c r="D902" s="165">
        <f>+F902+G902+H902+I902+J902+K902+L902+M902+N902+O902+Q902+P902</f>
        <v>0</v>
      </c>
      <c r="E902" s="165">
        <f aca="true" t="shared" si="200" ref="E902:Q903">+E903</f>
        <v>0</v>
      </c>
      <c r="F902" s="165">
        <f>+F903+F905</f>
        <v>0</v>
      </c>
      <c r="G902" s="165">
        <f aca="true" t="shared" si="201" ref="G902:Q902">+G903+G905</f>
        <v>0</v>
      </c>
      <c r="H902" s="165">
        <f t="shared" si="201"/>
        <v>0</v>
      </c>
      <c r="I902" s="165">
        <f t="shared" si="201"/>
        <v>0</v>
      </c>
      <c r="J902" s="165">
        <f t="shared" si="201"/>
        <v>0</v>
      </c>
      <c r="K902" s="165">
        <f t="shared" si="201"/>
        <v>0</v>
      </c>
      <c r="L902" s="165">
        <f t="shared" si="201"/>
        <v>0</v>
      </c>
      <c r="M902" s="165">
        <f t="shared" si="201"/>
        <v>0</v>
      </c>
      <c r="N902" s="165">
        <f t="shared" si="201"/>
        <v>0</v>
      </c>
      <c r="O902" s="165">
        <f t="shared" si="201"/>
        <v>0</v>
      </c>
      <c r="P902" s="165">
        <f t="shared" si="201"/>
        <v>0</v>
      </c>
      <c r="Q902" s="165">
        <f t="shared" si="201"/>
        <v>0</v>
      </c>
    </row>
    <row r="903" spans="1:17" s="42" customFormat="1" ht="49.5" customHeight="1" hidden="1">
      <c r="A903" s="95" t="s">
        <v>147</v>
      </c>
      <c r="B903" s="138"/>
      <c r="C903" s="138">
        <v>3110</v>
      </c>
      <c r="D903" s="208">
        <f>+D904</f>
        <v>0</v>
      </c>
      <c r="E903" s="208">
        <f t="shared" si="200"/>
        <v>0</v>
      </c>
      <c r="F903" s="208">
        <f t="shared" si="200"/>
        <v>0</v>
      </c>
      <c r="G903" s="208">
        <f t="shared" si="200"/>
        <v>0</v>
      </c>
      <c r="H903" s="208">
        <f t="shared" si="200"/>
        <v>0</v>
      </c>
      <c r="I903" s="208">
        <f t="shared" si="200"/>
        <v>0</v>
      </c>
      <c r="J903" s="208">
        <f t="shared" si="200"/>
        <v>0</v>
      </c>
      <c r="K903" s="208">
        <f t="shared" si="200"/>
        <v>0</v>
      </c>
      <c r="L903" s="208">
        <f t="shared" si="200"/>
        <v>0</v>
      </c>
      <c r="M903" s="208">
        <f t="shared" si="200"/>
        <v>0</v>
      </c>
      <c r="N903" s="208">
        <f t="shared" si="200"/>
        <v>0</v>
      </c>
      <c r="O903" s="208">
        <f t="shared" si="200"/>
        <v>0</v>
      </c>
      <c r="P903" s="208">
        <f t="shared" si="200"/>
        <v>0</v>
      </c>
      <c r="Q903" s="208">
        <f t="shared" si="200"/>
        <v>0</v>
      </c>
    </row>
    <row r="904" spans="1:17" s="42" customFormat="1" ht="26.25" customHeight="1" hidden="1">
      <c r="A904" s="4" t="s">
        <v>331</v>
      </c>
      <c r="B904" s="138"/>
      <c r="C904" s="138"/>
      <c r="D904" s="208">
        <f>+F904+G904+H904+I904+J904+K904+L904+M904+N904+O904+P904+Q904</f>
        <v>0</v>
      </c>
      <c r="E904" s="163"/>
      <c r="F904" s="163"/>
      <c r="G904" s="163"/>
      <c r="H904" s="163"/>
      <c r="I904" s="163"/>
      <c r="J904" s="163"/>
      <c r="K904" s="163"/>
      <c r="L904" s="163"/>
      <c r="M904" s="163"/>
      <c r="N904" s="163"/>
      <c r="O904" s="163"/>
      <c r="P904" s="163"/>
      <c r="Q904" s="163"/>
    </row>
    <row r="905" spans="1:17" s="42" customFormat="1" ht="31.5" hidden="1">
      <c r="A905" s="95" t="s">
        <v>148</v>
      </c>
      <c r="B905" s="138"/>
      <c r="C905" s="138">
        <v>3132</v>
      </c>
      <c r="D905" s="165">
        <f>+F905+G905+H905+I905+J905+K905+L905+M905+N905+O905+P905+Q905</f>
        <v>0</v>
      </c>
      <c r="E905" s="165"/>
      <c r="F905" s="165">
        <f>F906</f>
        <v>0</v>
      </c>
      <c r="G905" s="165">
        <f aca="true" t="shared" si="202" ref="G905:Q905">G906</f>
        <v>0</v>
      </c>
      <c r="H905" s="165">
        <f t="shared" si="202"/>
        <v>0</v>
      </c>
      <c r="I905" s="165">
        <f t="shared" si="202"/>
        <v>0</v>
      </c>
      <c r="J905" s="165">
        <f t="shared" si="202"/>
        <v>0</v>
      </c>
      <c r="K905" s="165">
        <f t="shared" si="202"/>
        <v>0</v>
      </c>
      <c r="L905" s="165">
        <f t="shared" si="202"/>
        <v>0</v>
      </c>
      <c r="M905" s="165">
        <f t="shared" si="202"/>
        <v>0</v>
      </c>
      <c r="N905" s="165">
        <f t="shared" si="202"/>
        <v>0</v>
      </c>
      <c r="O905" s="165">
        <f t="shared" si="202"/>
        <v>0</v>
      </c>
      <c r="P905" s="165">
        <f t="shared" si="202"/>
        <v>0</v>
      </c>
      <c r="Q905" s="165">
        <f t="shared" si="202"/>
        <v>0</v>
      </c>
    </row>
    <row r="906" spans="1:17" s="42" customFormat="1" ht="94.5" hidden="1">
      <c r="A906" s="107" t="s">
        <v>467</v>
      </c>
      <c r="B906" s="183"/>
      <c r="C906" s="183"/>
      <c r="D906" s="208">
        <f>+F906+G906+H906+I906+J906+K906+L906+M906+N906+O906+P906+Q906</f>
        <v>0</v>
      </c>
      <c r="E906" s="163"/>
      <c r="F906" s="163"/>
      <c r="G906" s="163"/>
      <c r="H906" s="163"/>
      <c r="I906" s="163"/>
      <c r="J906" s="163"/>
      <c r="K906" s="163"/>
      <c r="L906" s="163"/>
      <c r="M906" s="163"/>
      <c r="N906" s="163"/>
      <c r="O906" s="163"/>
      <c r="P906" s="163"/>
      <c r="Q906" s="163"/>
    </row>
    <row r="907" spans="1:17" s="42" customFormat="1" ht="26.25" customHeight="1" hidden="1">
      <c r="A907" s="4"/>
      <c r="B907" s="138"/>
      <c r="C907" s="138"/>
      <c r="D907" s="208">
        <f>+F907+G907+H907+I907+J907+K907+L907+M907+N907+O907+P907+Q907</f>
        <v>0</v>
      </c>
      <c r="E907" s="163"/>
      <c r="F907" s="163"/>
      <c r="G907" s="163"/>
      <c r="H907" s="163"/>
      <c r="I907" s="163"/>
      <c r="J907" s="163"/>
      <c r="K907" s="163"/>
      <c r="L907" s="163"/>
      <c r="M907" s="163"/>
      <c r="N907" s="163"/>
      <c r="O907" s="163"/>
      <c r="P907" s="163"/>
      <c r="Q907" s="163"/>
    </row>
    <row r="908" spans="1:17" s="3" customFormat="1" ht="51" customHeight="1" hidden="1">
      <c r="A908" s="23" t="s">
        <v>206</v>
      </c>
      <c r="B908" s="24">
        <v>91101</v>
      </c>
      <c r="D908" s="127">
        <f t="shared" si="189"/>
        <v>0</v>
      </c>
      <c r="E908" s="165">
        <f aca="true" t="shared" si="203" ref="E908:Q909">+E909</f>
        <v>0</v>
      </c>
      <c r="F908" s="165">
        <f t="shared" si="203"/>
        <v>0</v>
      </c>
      <c r="G908" s="165">
        <f t="shared" si="203"/>
        <v>0</v>
      </c>
      <c r="H908" s="165">
        <f t="shared" si="203"/>
        <v>0</v>
      </c>
      <c r="I908" s="165">
        <f t="shared" si="203"/>
        <v>0</v>
      </c>
      <c r="J908" s="165">
        <f t="shared" si="203"/>
        <v>0</v>
      </c>
      <c r="K908" s="165">
        <f t="shared" si="203"/>
        <v>0</v>
      </c>
      <c r="L908" s="165">
        <f t="shared" si="203"/>
        <v>0</v>
      </c>
      <c r="M908" s="165">
        <f t="shared" si="203"/>
        <v>0</v>
      </c>
      <c r="N908" s="165">
        <f t="shared" si="203"/>
        <v>0</v>
      </c>
      <c r="O908" s="165">
        <f t="shared" si="203"/>
        <v>0</v>
      </c>
      <c r="P908" s="165">
        <f t="shared" si="203"/>
        <v>0</v>
      </c>
      <c r="Q908" s="165">
        <f t="shared" si="203"/>
        <v>0</v>
      </c>
    </row>
    <row r="909" spans="1:21" s="1" customFormat="1" ht="59.25" customHeight="1" hidden="1">
      <c r="A909" s="95" t="s">
        <v>147</v>
      </c>
      <c r="B909" s="138"/>
      <c r="C909" s="138">
        <v>3110</v>
      </c>
      <c r="D909" s="208">
        <f>+D910</f>
        <v>0</v>
      </c>
      <c r="E909" s="208">
        <f t="shared" si="203"/>
        <v>0</v>
      </c>
      <c r="F909" s="208">
        <f t="shared" si="203"/>
        <v>0</v>
      </c>
      <c r="G909" s="208">
        <f t="shared" si="203"/>
        <v>0</v>
      </c>
      <c r="H909" s="208">
        <f t="shared" si="203"/>
        <v>0</v>
      </c>
      <c r="I909" s="208">
        <f t="shared" si="203"/>
        <v>0</v>
      </c>
      <c r="J909" s="208">
        <f t="shared" si="203"/>
        <v>0</v>
      </c>
      <c r="K909" s="208">
        <f t="shared" si="203"/>
        <v>0</v>
      </c>
      <c r="L909" s="208">
        <f t="shared" si="203"/>
        <v>0</v>
      </c>
      <c r="M909" s="208">
        <f t="shared" si="203"/>
        <v>0</v>
      </c>
      <c r="N909" s="208">
        <f t="shared" si="203"/>
        <v>0</v>
      </c>
      <c r="O909" s="208">
        <f t="shared" si="203"/>
        <v>0</v>
      </c>
      <c r="P909" s="208">
        <f t="shared" si="203"/>
        <v>0</v>
      </c>
      <c r="Q909" s="208">
        <f t="shared" si="203"/>
        <v>0</v>
      </c>
      <c r="R909" s="42"/>
      <c r="S909" s="42"/>
      <c r="T909" s="42"/>
      <c r="U909" s="42"/>
    </row>
    <row r="910" spans="1:21" s="1" customFormat="1" ht="31.5" customHeight="1" hidden="1">
      <c r="A910" s="4" t="s">
        <v>331</v>
      </c>
      <c r="B910" s="138"/>
      <c r="C910" s="138"/>
      <c r="D910" s="208">
        <f>+F910+G910+H910+I910+K910+J910+L910+M910+N910+O910+P910+Q910</f>
        <v>0</v>
      </c>
      <c r="E910" s="163"/>
      <c r="F910" s="163"/>
      <c r="G910" s="163"/>
      <c r="H910" s="163"/>
      <c r="I910" s="163"/>
      <c r="J910" s="163"/>
      <c r="K910" s="163"/>
      <c r="L910" s="163"/>
      <c r="M910" s="163"/>
      <c r="N910" s="163"/>
      <c r="O910" s="163"/>
      <c r="P910" s="163"/>
      <c r="Q910" s="163"/>
      <c r="R910" s="42"/>
      <c r="S910" s="42"/>
      <c r="T910" s="42"/>
      <c r="U910" s="42"/>
    </row>
    <row r="911" spans="1:21" s="1" customFormat="1" ht="119.25" customHeight="1" hidden="1">
      <c r="A911" s="4" t="s">
        <v>210</v>
      </c>
      <c r="B911" s="183">
        <v>250913</v>
      </c>
      <c r="C911" s="183"/>
      <c r="D911" s="208">
        <f t="shared" si="189"/>
        <v>0</v>
      </c>
      <c r="E911" s="163">
        <f aca="true" t="shared" si="204" ref="E911:Q911">+E912</f>
        <v>0</v>
      </c>
      <c r="F911" s="163">
        <f t="shared" si="204"/>
        <v>0</v>
      </c>
      <c r="G911" s="163">
        <f t="shared" si="204"/>
        <v>0</v>
      </c>
      <c r="H911" s="163">
        <f t="shared" si="204"/>
        <v>0</v>
      </c>
      <c r="I911" s="163">
        <f t="shared" si="204"/>
        <v>0</v>
      </c>
      <c r="J911" s="163">
        <f t="shared" si="204"/>
        <v>0</v>
      </c>
      <c r="K911" s="163">
        <f t="shared" si="204"/>
        <v>0</v>
      </c>
      <c r="L911" s="163">
        <f t="shared" si="204"/>
        <v>0</v>
      </c>
      <c r="M911" s="163">
        <f t="shared" si="204"/>
        <v>0</v>
      </c>
      <c r="N911" s="163">
        <f t="shared" si="204"/>
        <v>0</v>
      </c>
      <c r="O911" s="163">
        <f t="shared" si="204"/>
        <v>0</v>
      </c>
      <c r="P911" s="163">
        <f t="shared" si="204"/>
        <v>0</v>
      </c>
      <c r="Q911" s="163">
        <f t="shared" si="204"/>
        <v>0</v>
      </c>
      <c r="R911" s="42"/>
      <c r="S911" s="42"/>
      <c r="T911" s="42"/>
      <c r="U911" s="42"/>
    </row>
    <row r="912" spans="1:21" s="1" customFormat="1" ht="68.25" customHeight="1" hidden="1">
      <c r="A912" s="88" t="s">
        <v>211</v>
      </c>
      <c r="B912" s="183"/>
      <c r="C912" s="183">
        <v>2282</v>
      </c>
      <c r="D912" s="208">
        <f t="shared" si="189"/>
        <v>0</v>
      </c>
      <c r="E912" s="163"/>
      <c r="F912" s="163"/>
      <c r="G912" s="163"/>
      <c r="H912" s="163"/>
      <c r="I912" s="163"/>
      <c r="J912" s="163"/>
      <c r="K912" s="163"/>
      <c r="L912" s="163"/>
      <c r="M912" s="163"/>
      <c r="N912" s="163"/>
      <c r="O912" s="163"/>
      <c r="P912" s="163"/>
      <c r="Q912" s="163"/>
      <c r="R912" s="42"/>
      <c r="S912" s="42"/>
      <c r="T912" s="42"/>
      <c r="U912" s="42"/>
    </row>
    <row r="913" spans="1:17" s="43" customFormat="1" ht="15.75" hidden="1">
      <c r="A913" s="219" t="s">
        <v>191</v>
      </c>
      <c r="B913" s="220"/>
      <c r="C913" s="220"/>
      <c r="D913" s="222">
        <f>+F913+G913+H913+I913+J913+K913+L913+M913+N913+O913+Q913+P913</f>
        <v>0</v>
      </c>
      <c r="E913" s="222">
        <f>+E927+E954+E918+E914</f>
        <v>0</v>
      </c>
      <c r="F913" s="222">
        <f>+F927+F954+F918+F914+F979</f>
        <v>0</v>
      </c>
      <c r="G913" s="222">
        <f aca="true" t="shared" si="205" ref="G913:Q913">+G927+G954+G918+G914+G979</f>
        <v>0</v>
      </c>
      <c r="H913" s="222">
        <f t="shared" si="205"/>
        <v>0</v>
      </c>
      <c r="I913" s="222">
        <f t="shared" si="205"/>
        <v>0</v>
      </c>
      <c r="J913" s="222">
        <f t="shared" si="205"/>
        <v>0</v>
      </c>
      <c r="K913" s="222">
        <f t="shared" si="205"/>
        <v>0</v>
      </c>
      <c r="L913" s="222">
        <f t="shared" si="205"/>
        <v>0</v>
      </c>
      <c r="M913" s="222">
        <f t="shared" si="205"/>
        <v>0</v>
      </c>
      <c r="N913" s="222">
        <f t="shared" si="205"/>
        <v>0</v>
      </c>
      <c r="O913" s="222">
        <f t="shared" si="205"/>
        <v>0</v>
      </c>
      <c r="P913" s="222">
        <f t="shared" si="205"/>
        <v>0</v>
      </c>
      <c r="Q913" s="222">
        <f t="shared" si="205"/>
        <v>0</v>
      </c>
    </row>
    <row r="914" spans="1:17" s="43" customFormat="1" ht="21.75" customHeight="1" hidden="1">
      <c r="A914" s="4" t="s">
        <v>456</v>
      </c>
      <c r="B914" s="138">
        <v>70804</v>
      </c>
      <c r="C914" s="220"/>
      <c r="D914" s="165">
        <f t="shared" si="189"/>
        <v>0</v>
      </c>
      <c r="E914" s="165">
        <f aca="true" t="shared" si="206" ref="E914:Q914">+E915</f>
        <v>0</v>
      </c>
      <c r="F914" s="165">
        <f t="shared" si="206"/>
        <v>0</v>
      </c>
      <c r="G914" s="165">
        <f t="shared" si="206"/>
        <v>0</v>
      </c>
      <c r="H914" s="165">
        <f t="shared" si="206"/>
        <v>0</v>
      </c>
      <c r="I914" s="165">
        <f t="shared" si="206"/>
        <v>0</v>
      </c>
      <c r="J914" s="165">
        <f t="shared" si="206"/>
        <v>0</v>
      </c>
      <c r="K914" s="165">
        <f t="shared" si="206"/>
        <v>0</v>
      </c>
      <c r="L914" s="165">
        <f t="shared" si="206"/>
        <v>0</v>
      </c>
      <c r="M914" s="165">
        <f t="shared" si="206"/>
        <v>0</v>
      </c>
      <c r="N914" s="165">
        <f t="shared" si="206"/>
        <v>0</v>
      </c>
      <c r="O914" s="165">
        <f t="shared" si="206"/>
        <v>0</v>
      </c>
      <c r="P914" s="165">
        <f t="shared" si="206"/>
        <v>0</v>
      </c>
      <c r="Q914" s="165">
        <f t="shared" si="206"/>
        <v>0</v>
      </c>
    </row>
    <row r="915" spans="1:17" s="43" customFormat="1" ht="47.25" hidden="1">
      <c r="A915" s="95" t="s">
        <v>147</v>
      </c>
      <c r="B915" s="138"/>
      <c r="C915" s="138">
        <v>3110</v>
      </c>
      <c r="D915" s="165">
        <f t="shared" si="189"/>
        <v>0</v>
      </c>
      <c r="E915" s="165">
        <f>+E917</f>
        <v>0</v>
      </c>
      <c r="F915" s="165">
        <f>+F917+F916</f>
        <v>0</v>
      </c>
      <c r="G915" s="165">
        <f aca="true" t="shared" si="207" ref="G915:Q915">+G917+G916</f>
        <v>0</v>
      </c>
      <c r="H915" s="165">
        <f t="shared" si="207"/>
        <v>0</v>
      </c>
      <c r="I915" s="165">
        <f t="shared" si="207"/>
        <v>0</v>
      </c>
      <c r="J915" s="165">
        <f t="shared" si="207"/>
        <v>0</v>
      </c>
      <c r="K915" s="165">
        <f t="shared" si="207"/>
        <v>0</v>
      </c>
      <c r="L915" s="165">
        <f t="shared" si="207"/>
        <v>0</v>
      </c>
      <c r="M915" s="165">
        <f t="shared" si="207"/>
        <v>0</v>
      </c>
      <c r="N915" s="165">
        <f t="shared" si="207"/>
        <v>0</v>
      </c>
      <c r="O915" s="165">
        <f t="shared" si="207"/>
        <v>0</v>
      </c>
      <c r="P915" s="165">
        <f t="shared" si="207"/>
        <v>0</v>
      </c>
      <c r="Q915" s="165">
        <f t="shared" si="207"/>
        <v>0</v>
      </c>
    </row>
    <row r="916" spans="1:17" s="43" customFormat="1" ht="15.75" hidden="1">
      <c r="A916" s="136" t="s">
        <v>457</v>
      </c>
      <c r="B916" s="138"/>
      <c r="C916" s="138"/>
      <c r="D916" s="208">
        <f t="shared" si="189"/>
        <v>0</v>
      </c>
      <c r="E916" s="165"/>
      <c r="F916" s="165"/>
      <c r="G916" s="165"/>
      <c r="H916" s="163"/>
      <c r="I916" s="165"/>
      <c r="J916" s="165"/>
      <c r="K916" s="165"/>
      <c r="L916" s="165"/>
      <c r="M916" s="165"/>
      <c r="N916" s="165"/>
      <c r="O916" s="165"/>
      <c r="P916" s="165"/>
      <c r="Q916" s="165"/>
    </row>
    <row r="917" spans="1:17" s="43" customFormat="1" ht="19.5" customHeight="1" hidden="1">
      <c r="A917" s="136" t="s">
        <v>395</v>
      </c>
      <c r="B917" s="220"/>
      <c r="C917" s="220"/>
      <c r="D917" s="208">
        <f t="shared" si="189"/>
        <v>0</v>
      </c>
      <c r="E917" s="165"/>
      <c r="F917" s="163"/>
      <c r="G917" s="163"/>
      <c r="H917" s="163"/>
      <c r="I917" s="163"/>
      <c r="J917" s="163"/>
      <c r="K917" s="163"/>
      <c r="L917" s="163"/>
      <c r="M917" s="163"/>
      <c r="N917" s="163"/>
      <c r="O917" s="163"/>
      <c r="P917" s="163"/>
      <c r="Q917" s="163"/>
    </row>
    <row r="918" spans="1:17" s="84" customFormat="1" ht="47.25" hidden="1">
      <c r="A918" s="23" t="s">
        <v>93</v>
      </c>
      <c r="B918" s="138">
        <v>130107</v>
      </c>
      <c r="C918" s="220"/>
      <c r="D918" s="165">
        <f>+F918+G918+H918+I918+J918+K918+L918+M918+N918+O918+Q918+P918</f>
        <v>0</v>
      </c>
      <c r="E918" s="165">
        <f>+E919</f>
        <v>0</v>
      </c>
      <c r="F918" s="165">
        <f>+F919+F923</f>
        <v>0</v>
      </c>
      <c r="G918" s="165">
        <f aca="true" t="shared" si="208" ref="G918:Q918">+G919+G923</f>
        <v>0</v>
      </c>
      <c r="H918" s="165">
        <f t="shared" si="208"/>
        <v>0</v>
      </c>
      <c r="I918" s="165">
        <f t="shared" si="208"/>
        <v>0</v>
      </c>
      <c r="J918" s="165">
        <f t="shared" si="208"/>
        <v>0</v>
      </c>
      <c r="K918" s="165">
        <f t="shared" si="208"/>
        <v>0</v>
      </c>
      <c r="L918" s="165">
        <f t="shared" si="208"/>
        <v>0</v>
      </c>
      <c r="M918" s="165">
        <f t="shared" si="208"/>
        <v>0</v>
      </c>
      <c r="N918" s="165">
        <f t="shared" si="208"/>
        <v>0</v>
      </c>
      <c r="O918" s="165">
        <f t="shared" si="208"/>
        <v>0</v>
      </c>
      <c r="P918" s="165">
        <f t="shared" si="208"/>
        <v>0</v>
      </c>
      <c r="Q918" s="165">
        <f t="shared" si="208"/>
        <v>0</v>
      </c>
    </row>
    <row r="919" spans="1:17" s="43" customFormat="1" ht="47.25" hidden="1">
      <c r="A919" s="129" t="s">
        <v>147</v>
      </c>
      <c r="B919" s="138"/>
      <c r="C919" s="138">
        <v>3110</v>
      </c>
      <c r="D919" s="131">
        <f t="shared" si="189"/>
        <v>0</v>
      </c>
      <c r="E919" s="165">
        <f aca="true" t="shared" si="209" ref="E919:Q919">+E920+E921+E922</f>
        <v>0</v>
      </c>
      <c r="F919" s="165">
        <f t="shared" si="209"/>
        <v>0</v>
      </c>
      <c r="G919" s="165">
        <f t="shared" si="209"/>
        <v>0</v>
      </c>
      <c r="H919" s="165">
        <f t="shared" si="209"/>
        <v>0</v>
      </c>
      <c r="I919" s="165">
        <f t="shared" si="209"/>
        <v>0</v>
      </c>
      <c r="J919" s="165">
        <f t="shared" si="209"/>
        <v>0</v>
      </c>
      <c r="K919" s="165">
        <f t="shared" si="209"/>
        <v>0</v>
      </c>
      <c r="L919" s="165">
        <f t="shared" si="209"/>
        <v>0</v>
      </c>
      <c r="M919" s="165">
        <f t="shared" si="209"/>
        <v>0</v>
      </c>
      <c r="N919" s="165">
        <f t="shared" si="209"/>
        <v>0</v>
      </c>
      <c r="O919" s="165">
        <f t="shared" si="209"/>
        <v>0</v>
      </c>
      <c r="P919" s="165">
        <f t="shared" si="209"/>
        <v>0</v>
      </c>
      <c r="Q919" s="165">
        <f t="shared" si="209"/>
        <v>0</v>
      </c>
    </row>
    <row r="920" spans="1:17" s="43" customFormat="1" ht="31.5" hidden="1">
      <c r="A920" s="4" t="s">
        <v>339</v>
      </c>
      <c r="B920" s="220"/>
      <c r="C920" s="220"/>
      <c r="D920" s="131">
        <f t="shared" si="189"/>
        <v>0</v>
      </c>
      <c r="E920" s="165"/>
      <c r="F920" s="165"/>
      <c r="G920" s="165"/>
      <c r="H920" s="140"/>
      <c r="I920" s="140"/>
      <c r="J920" s="140"/>
      <c r="K920" s="140"/>
      <c r="L920" s="140"/>
      <c r="M920" s="165"/>
      <c r="N920" s="165"/>
      <c r="O920" s="165"/>
      <c r="P920" s="165"/>
      <c r="Q920" s="222"/>
    </row>
    <row r="921" spans="1:17" s="43" customFormat="1" ht="43.5" customHeight="1" hidden="1">
      <c r="A921" s="4" t="s">
        <v>303</v>
      </c>
      <c r="B921" s="220"/>
      <c r="C921" s="220"/>
      <c r="D921" s="131">
        <f t="shared" si="189"/>
        <v>0</v>
      </c>
      <c r="E921" s="165"/>
      <c r="F921" s="165"/>
      <c r="G921" s="201"/>
      <c r="H921" s="140"/>
      <c r="I921" s="140"/>
      <c r="J921" s="140"/>
      <c r="K921" s="140"/>
      <c r="L921" s="140"/>
      <c r="M921" s="165"/>
      <c r="N921" s="165"/>
      <c r="O921" s="165"/>
      <c r="P921" s="165"/>
      <c r="Q921" s="222"/>
    </row>
    <row r="922" spans="1:17" s="43" customFormat="1" ht="47.25" customHeight="1" hidden="1">
      <c r="A922" s="4" t="s">
        <v>304</v>
      </c>
      <c r="B922" s="220"/>
      <c r="C922" s="220"/>
      <c r="D922" s="131">
        <f t="shared" si="189"/>
        <v>0</v>
      </c>
      <c r="E922" s="165"/>
      <c r="F922" s="165"/>
      <c r="G922" s="201"/>
      <c r="H922" s="140"/>
      <c r="I922" s="140"/>
      <c r="J922" s="140"/>
      <c r="K922" s="140"/>
      <c r="L922" s="140"/>
      <c r="M922" s="165"/>
      <c r="N922" s="165"/>
      <c r="O922" s="165"/>
      <c r="P922" s="165"/>
      <c r="Q922" s="222"/>
    </row>
    <row r="923" spans="1:17" s="43" customFormat="1" ht="31.5" hidden="1">
      <c r="A923" s="95" t="s">
        <v>148</v>
      </c>
      <c r="B923" s="138"/>
      <c r="C923" s="138">
        <v>3132</v>
      </c>
      <c r="D923" s="165">
        <f t="shared" si="189"/>
        <v>0</v>
      </c>
      <c r="E923" s="165"/>
      <c r="F923" s="165">
        <f>F924+F926+F925</f>
        <v>0</v>
      </c>
      <c r="G923" s="165">
        <f aca="true" t="shared" si="210" ref="G923:Q923">G924+G926+G925</f>
        <v>0</v>
      </c>
      <c r="H923" s="165">
        <f t="shared" si="210"/>
        <v>0</v>
      </c>
      <c r="I923" s="165">
        <f t="shared" si="210"/>
        <v>0</v>
      </c>
      <c r="J923" s="165">
        <f t="shared" si="210"/>
        <v>0</v>
      </c>
      <c r="K923" s="165">
        <f t="shared" si="210"/>
        <v>0</v>
      </c>
      <c r="L923" s="165">
        <f t="shared" si="210"/>
        <v>0</v>
      </c>
      <c r="M923" s="165">
        <f t="shared" si="210"/>
        <v>0</v>
      </c>
      <c r="N923" s="165">
        <f t="shared" si="210"/>
        <v>0</v>
      </c>
      <c r="O923" s="165">
        <f t="shared" si="210"/>
        <v>0</v>
      </c>
      <c r="P923" s="165">
        <f t="shared" si="210"/>
        <v>0</v>
      </c>
      <c r="Q923" s="165">
        <f t="shared" si="210"/>
        <v>0</v>
      </c>
    </row>
    <row r="924" spans="1:17" s="43" customFormat="1" ht="122.25" customHeight="1" hidden="1">
      <c r="A924" s="136" t="s">
        <v>458</v>
      </c>
      <c r="B924" s="220"/>
      <c r="C924" s="220"/>
      <c r="D924" s="208">
        <f t="shared" si="189"/>
        <v>0</v>
      </c>
      <c r="E924" s="165"/>
      <c r="F924" s="165"/>
      <c r="G924" s="201"/>
      <c r="H924" s="161"/>
      <c r="I924" s="161"/>
      <c r="J924" s="161"/>
      <c r="K924" s="161"/>
      <c r="L924" s="161"/>
      <c r="M924" s="165"/>
      <c r="N924" s="165"/>
      <c r="O924" s="165"/>
      <c r="P924" s="165"/>
      <c r="Q924" s="222"/>
    </row>
    <row r="925" spans="1:17" s="43" customFormat="1" ht="138.75" customHeight="1" hidden="1">
      <c r="A925" s="136" t="s">
        <v>459</v>
      </c>
      <c r="B925" s="220"/>
      <c r="C925" s="220"/>
      <c r="D925" s="208">
        <f t="shared" si="189"/>
        <v>0</v>
      </c>
      <c r="E925" s="165"/>
      <c r="F925" s="165"/>
      <c r="G925" s="201"/>
      <c r="H925" s="161"/>
      <c r="I925" s="161"/>
      <c r="J925" s="161"/>
      <c r="K925" s="161"/>
      <c r="L925" s="161"/>
      <c r="M925" s="165"/>
      <c r="N925" s="165"/>
      <c r="O925" s="165"/>
      <c r="P925" s="165"/>
      <c r="Q925" s="222"/>
    </row>
    <row r="926" spans="1:17" s="43" customFormat="1" ht="138.75" customHeight="1" hidden="1">
      <c r="A926" s="136" t="s">
        <v>460</v>
      </c>
      <c r="B926" s="220"/>
      <c r="C926" s="220"/>
      <c r="D926" s="208">
        <f t="shared" si="189"/>
        <v>0</v>
      </c>
      <c r="E926" s="165"/>
      <c r="F926" s="165"/>
      <c r="G926" s="201"/>
      <c r="H926" s="161"/>
      <c r="I926" s="161"/>
      <c r="J926" s="161"/>
      <c r="K926" s="161"/>
      <c r="L926" s="161"/>
      <c r="M926" s="165"/>
      <c r="N926" s="165"/>
      <c r="O926" s="165"/>
      <c r="P926" s="165"/>
      <c r="Q926" s="222"/>
    </row>
    <row r="927" spans="1:17" s="42" customFormat="1" ht="15.75" hidden="1">
      <c r="A927" s="20" t="s">
        <v>189</v>
      </c>
      <c r="B927" s="138">
        <v>70201</v>
      </c>
      <c r="C927" s="138"/>
      <c r="D927" s="165">
        <f t="shared" si="189"/>
        <v>0</v>
      </c>
      <c r="E927" s="165">
        <f aca="true" t="shared" si="211" ref="E927:Q927">E935+E939+E928</f>
        <v>0</v>
      </c>
      <c r="F927" s="165">
        <f t="shared" si="211"/>
        <v>0</v>
      </c>
      <c r="G927" s="165">
        <f t="shared" si="211"/>
        <v>0</v>
      </c>
      <c r="H927" s="165">
        <f t="shared" si="211"/>
        <v>0</v>
      </c>
      <c r="I927" s="165">
        <f t="shared" si="211"/>
        <v>0</v>
      </c>
      <c r="J927" s="165">
        <f t="shared" si="211"/>
        <v>0</v>
      </c>
      <c r="K927" s="165">
        <f t="shared" si="211"/>
        <v>0</v>
      </c>
      <c r="L927" s="165">
        <f t="shared" si="211"/>
        <v>0</v>
      </c>
      <c r="M927" s="165">
        <f t="shared" si="211"/>
        <v>0</v>
      </c>
      <c r="N927" s="165">
        <f t="shared" si="211"/>
        <v>0</v>
      </c>
      <c r="O927" s="165">
        <f t="shared" si="211"/>
        <v>0</v>
      </c>
      <c r="P927" s="165">
        <f t="shared" si="211"/>
        <v>0</v>
      </c>
      <c r="Q927" s="165">
        <f t="shared" si="211"/>
        <v>0</v>
      </c>
    </row>
    <row r="928" spans="1:17" s="42" customFormat="1" ht="47.25" hidden="1">
      <c r="A928" s="95" t="s">
        <v>147</v>
      </c>
      <c r="B928" s="138"/>
      <c r="C928" s="138">
        <v>3110</v>
      </c>
      <c r="D928" s="165">
        <f t="shared" si="189"/>
        <v>0</v>
      </c>
      <c r="E928" s="165">
        <f>+E929+E932</f>
        <v>0</v>
      </c>
      <c r="F928" s="165">
        <f>+F929+F930+F931+F932</f>
        <v>0</v>
      </c>
      <c r="G928" s="165">
        <f>+G929+G930+G931+G932</f>
        <v>0</v>
      </c>
      <c r="H928" s="165">
        <f>+H929+H930+H931+H932</f>
        <v>0</v>
      </c>
      <c r="I928" s="165">
        <f aca="true" t="shared" si="212" ref="I928:Q928">+I929+I930+I931+I932</f>
        <v>0</v>
      </c>
      <c r="J928" s="165">
        <f t="shared" si="212"/>
        <v>0</v>
      </c>
      <c r="K928" s="165">
        <f t="shared" si="212"/>
        <v>0</v>
      </c>
      <c r="L928" s="165">
        <f t="shared" si="212"/>
        <v>0</v>
      </c>
      <c r="M928" s="165">
        <f t="shared" si="212"/>
        <v>0</v>
      </c>
      <c r="N928" s="165">
        <f t="shared" si="212"/>
        <v>0</v>
      </c>
      <c r="O928" s="165">
        <f t="shared" si="212"/>
        <v>0</v>
      </c>
      <c r="P928" s="165">
        <f t="shared" si="212"/>
        <v>0</v>
      </c>
      <c r="Q928" s="165">
        <f t="shared" si="212"/>
        <v>0</v>
      </c>
    </row>
    <row r="929" spans="1:17" s="1" customFormat="1" ht="84" customHeight="1" hidden="1">
      <c r="A929" s="266" t="s">
        <v>653</v>
      </c>
      <c r="B929" s="162"/>
      <c r="C929" s="162"/>
      <c r="D929" s="208">
        <f t="shared" si="189"/>
        <v>0</v>
      </c>
      <c r="E929" s="161"/>
      <c r="F929" s="161"/>
      <c r="G929" s="161"/>
      <c r="H929" s="161"/>
      <c r="I929" s="161"/>
      <c r="J929" s="161"/>
      <c r="K929" s="161"/>
      <c r="L929" s="161"/>
      <c r="M929" s="199"/>
      <c r="N929" s="161"/>
      <c r="O929" s="161"/>
      <c r="P929" s="161"/>
      <c r="Q929" s="161"/>
    </row>
    <row r="930" spans="1:17" s="1" customFormat="1" ht="105.75" customHeight="1" hidden="1">
      <c r="A930" s="263" t="s">
        <v>655</v>
      </c>
      <c r="B930" s="162"/>
      <c r="C930" s="162"/>
      <c r="D930" s="208">
        <f t="shared" si="189"/>
        <v>0</v>
      </c>
      <c r="E930" s="161"/>
      <c r="F930" s="161"/>
      <c r="G930" s="161"/>
      <c r="H930" s="161"/>
      <c r="I930" s="161"/>
      <c r="J930" s="161"/>
      <c r="K930" s="161"/>
      <c r="L930" s="161"/>
      <c r="M930" s="199"/>
      <c r="N930" s="161"/>
      <c r="O930" s="161"/>
      <c r="P930" s="161"/>
      <c r="Q930" s="161"/>
    </row>
    <row r="931" spans="1:17" s="1" customFormat="1" ht="101.25" customHeight="1" hidden="1">
      <c r="A931" s="263" t="s">
        <v>656</v>
      </c>
      <c r="B931" s="162"/>
      <c r="C931" s="162"/>
      <c r="D931" s="208">
        <f t="shared" si="189"/>
        <v>0</v>
      </c>
      <c r="E931" s="161"/>
      <c r="F931" s="161"/>
      <c r="G931" s="161"/>
      <c r="H931" s="161"/>
      <c r="I931" s="161"/>
      <c r="J931" s="161"/>
      <c r="K931" s="161"/>
      <c r="L931" s="161"/>
      <c r="M931" s="199"/>
      <c r="N931" s="161"/>
      <c r="O931" s="161"/>
      <c r="P931" s="161"/>
      <c r="Q931" s="161"/>
    </row>
    <row r="932" spans="1:17" s="1" customFormat="1" ht="75.75" customHeight="1" hidden="1">
      <c r="A932" s="136" t="s">
        <v>619</v>
      </c>
      <c r="B932" s="162"/>
      <c r="C932" s="162"/>
      <c r="D932" s="208">
        <f t="shared" si="189"/>
        <v>0</v>
      </c>
      <c r="E932" s="161"/>
      <c r="F932" s="161"/>
      <c r="G932" s="161"/>
      <c r="H932" s="161"/>
      <c r="I932" s="140"/>
      <c r="J932" s="140"/>
      <c r="K932" s="140"/>
      <c r="L932" s="140"/>
      <c r="M932" s="228"/>
      <c r="N932" s="140"/>
      <c r="O932" s="140"/>
      <c r="P932" s="140"/>
      <c r="Q932" s="140"/>
    </row>
    <row r="933" spans="1:17" s="1" customFormat="1" ht="31.5" hidden="1">
      <c r="A933" s="271" t="s">
        <v>638</v>
      </c>
      <c r="B933" s="162"/>
      <c r="C933" s="162"/>
      <c r="D933" s="208">
        <f t="shared" si="189"/>
        <v>0</v>
      </c>
      <c r="E933" s="161"/>
      <c r="F933" s="161"/>
      <c r="G933" s="161"/>
      <c r="H933" s="161"/>
      <c r="I933" s="140"/>
      <c r="J933" s="140"/>
      <c r="K933" s="140"/>
      <c r="L933" s="140"/>
      <c r="M933" s="228"/>
      <c r="N933" s="140"/>
      <c r="O933" s="140"/>
      <c r="P933" s="140"/>
      <c r="Q933" s="140"/>
    </row>
    <row r="934" spans="1:17" s="1" customFormat="1" ht="15.75" hidden="1">
      <c r="A934" s="271"/>
      <c r="B934" s="162"/>
      <c r="C934" s="162"/>
      <c r="D934" s="208">
        <f t="shared" si="189"/>
        <v>0</v>
      </c>
      <c r="E934" s="161"/>
      <c r="F934" s="161"/>
      <c r="G934" s="161"/>
      <c r="H934" s="161"/>
      <c r="I934" s="140"/>
      <c r="J934" s="140"/>
      <c r="K934" s="140"/>
      <c r="L934" s="140"/>
      <c r="M934" s="228"/>
      <c r="N934" s="140"/>
      <c r="O934" s="140"/>
      <c r="P934" s="140"/>
      <c r="Q934" s="140"/>
    </row>
    <row r="935" spans="1:17" s="3" customFormat="1" ht="31.5" hidden="1">
      <c r="A935" s="95" t="s">
        <v>205</v>
      </c>
      <c r="B935" s="138"/>
      <c r="C935" s="138">
        <v>3122</v>
      </c>
      <c r="D935" s="131">
        <f t="shared" si="189"/>
        <v>0</v>
      </c>
      <c r="E935" s="165">
        <f aca="true" t="shared" si="213" ref="E935:Q935">E936+E937</f>
        <v>0</v>
      </c>
      <c r="F935" s="165">
        <f t="shared" si="213"/>
        <v>0</v>
      </c>
      <c r="G935" s="165">
        <f t="shared" si="213"/>
        <v>0</v>
      </c>
      <c r="H935" s="165">
        <f t="shared" si="213"/>
        <v>0</v>
      </c>
      <c r="I935" s="165">
        <f t="shared" si="213"/>
        <v>0</v>
      </c>
      <c r="J935" s="165">
        <f t="shared" si="213"/>
        <v>0</v>
      </c>
      <c r="K935" s="165">
        <f t="shared" si="213"/>
        <v>0</v>
      </c>
      <c r="L935" s="165">
        <f t="shared" si="213"/>
        <v>0</v>
      </c>
      <c r="M935" s="165">
        <f t="shared" si="213"/>
        <v>0</v>
      </c>
      <c r="N935" s="165">
        <f t="shared" si="213"/>
        <v>0</v>
      </c>
      <c r="O935" s="165">
        <f t="shared" si="213"/>
        <v>0</v>
      </c>
      <c r="P935" s="165">
        <f t="shared" si="213"/>
        <v>0</v>
      </c>
      <c r="Q935" s="165">
        <f t="shared" si="213"/>
        <v>0</v>
      </c>
    </row>
    <row r="936" spans="1:17" s="1" customFormat="1" ht="77.25" customHeight="1" hidden="1">
      <c r="A936" s="229" t="s">
        <v>344</v>
      </c>
      <c r="B936" s="162"/>
      <c r="C936" s="162"/>
      <c r="D936" s="131">
        <f t="shared" si="189"/>
        <v>0</v>
      </c>
      <c r="E936" s="140"/>
      <c r="F936" s="140"/>
      <c r="G936" s="140"/>
      <c r="H936" s="140"/>
      <c r="I936" s="140"/>
      <c r="J936" s="140"/>
      <c r="K936" s="140"/>
      <c r="L936" s="140"/>
      <c r="M936" s="140"/>
      <c r="N936" s="140"/>
      <c r="O936" s="140"/>
      <c r="P936" s="140"/>
      <c r="Q936" s="140"/>
    </row>
    <row r="937" spans="1:17" s="47" customFormat="1" ht="60.75" customHeight="1" hidden="1">
      <c r="A937" s="229" t="s">
        <v>345</v>
      </c>
      <c r="B937" s="230"/>
      <c r="C937" s="230"/>
      <c r="D937" s="131">
        <f t="shared" si="189"/>
        <v>0</v>
      </c>
      <c r="E937" s="231"/>
      <c r="F937" s="140"/>
      <c r="G937" s="231"/>
      <c r="H937" s="231"/>
      <c r="I937" s="231"/>
      <c r="J937" s="231"/>
      <c r="K937" s="231"/>
      <c r="L937" s="231"/>
      <c r="M937" s="140"/>
      <c r="N937" s="231"/>
      <c r="O937" s="231"/>
      <c r="P937" s="231"/>
      <c r="Q937" s="231"/>
    </row>
    <row r="938" spans="1:17" s="43" customFormat="1" ht="15.75" hidden="1">
      <c r="A938" s="219"/>
      <c r="B938" s="220"/>
      <c r="C938" s="220"/>
      <c r="D938" s="131">
        <f t="shared" si="189"/>
        <v>0</v>
      </c>
      <c r="E938" s="222"/>
      <c r="F938" s="222"/>
      <c r="G938" s="222"/>
      <c r="H938" s="222"/>
      <c r="I938" s="222"/>
      <c r="J938" s="222"/>
      <c r="K938" s="222"/>
      <c r="L938" s="222"/>
      <c r="M938" s="222"/>
      <c r="N938" s="222"/>
      <c r="O938" s="222"/>
      <c r="P938" s="222"/>
      <c r="Q938" s="222"/>
    </row>
    <row r="939" spans="1:17" s="3" customFormat="1" ht="31.5" hidden="1">
      <c r="A939" s="95" t="s">
        <v>148</v>
      </c>
      <c r="B939" s="138"/>
      <c r="C939" s="138">
        <v>3132</v>
      </c>
      <c r="D939" s="131">
        <f>+F939+G939+H939+I939+J939+K939+L939+M939+N939+O939+Q939+P939</f>
        <v>0</v>
      </c>
      <c r="E939" s="165">
        <f>SUM(E941:E953)</f>
        <v>0</v>
      </c>
      <c r="F939" s="165">
        <f>SUM(F940:F953)</f>
        <v>0</v>
      </c>
      <c r="G939" s="165">
        <f aca="true" t="shared" si="214" ref="G939:Q939">SUM(G940:G953)</f>
        <v>0</v>
      </c>
      <c r="H939" s="165">
        <f t="shared" si="214"/>
        <v>0</v>
      </c>
      <c r="I939" s="165">
        <f t="shared" si="214"/>
        <v>0</v>
      </c>
      <c r="J939" s="165">
        <f t="shared" si="214"/>
        <v>0</v>
      </c>
      <c r="K939" s="165">
        <f t="shared" si="214"/>
        <v>0</v>
      </c>
      <c r="L939" s="165">
        <f t="shared" si="214"/>
        <v>0</v>
      </c>
      <c r="M939" s="165">
        <f t="shared" si="214"/>
        <v>0</v>
      </c>
      <c r="N939" s="165">
        <f t="shared" si="214"/>
        <v>0</v>
      </c>
      <c r="O939" s="165">
        <f t="shared" si="214"/>
        <v>0</v>
      </c>
      <c r="P939" s="165">
        <f t="shared" si="214"/>
        <v>0</v>
      </c>
      <c r="Q939" s="165">
        <f t="shared" si="214"/>
        <v>0</v>
      </c>
    </row>
    <row r="940" spans="1:17" s="3" customFormat="1" ht="94.5" hidden="1">
      <c r="A940" s="263" t="s">
        <v>639</v>
      </c>
      <c r="B940" s="138"/>
      <c r="C940" s="138"/>
      <c r="D940" s="208">
        <f>+F940+G940+H940+I940+J940+K940+L940+M940+N940+O940+Q940+P940</f>
        <v>0</v>
      </c>
      <c r="E940" s="165"/>
      <c r="F940" s="165"/>
      <c r="G940" s="165"/>
      <c r="H940" s="163"/>
      <c r="I940" s="165"/>
      <c r="J940" s="165"/>
      <c r="K940" s="165"/>
      <c r="L940" s="165"/>
      <c r="M940" s="165"/>
      <c r="N940" s="165"/>
      <c r="O940" s="165"/>
      <c r="P940" s="165"/>
      <c r="Q940" s="165"/>
    </row>
    <row r="941" spans="1:17" s="41" customFormat="1" ht="94.5" hidden="1">
      <c r="A941" s="263" t="s">
        <v>640</v>
      </c>
      <c r="B941" s="232"/>
      <c r="C941" s="232"/>
      <c r="D941" s="208">
        <f>+F941+G941+H941+I941+J941+K941+L941+M941+N941+O941+Q941+P941</f>
        <v>0</v>
      </c>
      <c r="E941" s="140"/>
      <c r="F941" s="140"/>
      <c r="G941" s="140"/>
      <c r="H941" s="140"/>
      <c r="I941" s="140"/>
      <c r="J941" s="140"/>
      <c r="K941" s="140"/>
      <c r="L941" s="140"/>
      <c r="M941" s="199"/>
      <c r="N941" s="140"/>
      <c r="O941" s="140"/>
      <c r="P941" s="140"/>
      <c r="Q941" s="161"/>
    </row>
    <row r="942" spans="1:17" s="1" customFormat="1" ht="94.5" hidden="1">
      <c r="A942" s="263" t="s">
        <v>641</v>
      </c>
      <c r="B942" s="162"/>
      <c r="C942" s="162"/>
      <c r="D942" s="208">
        <f t="shared" si="189"/>
        <v>0</v>
      </c>
      <c r="E942" s="161"/>
      <c r="F942" s="161"/>
      <c r="G942" s="161"/>
      <c r="H942" s="161"/>
      <c r="I942" s="161"/>
      <c r="J942" s="161"/>
      <c r="K942" s="161"/>
      <c r="L942" s="161"/>
      <c r="M942" s="199"/>
      <c r="N942" s="161"/>
      <c r="O942" s="161"/>
      <c r="P942" s="161"/>
      <c r="Q942" s="161"/>
    </row>
    <row r="943" spans="1:17" s="1" customFormat="1" ht="141.75" hidden="1">
      <c r="A943" s="263" t="s">
        <v>654</v>
      </c>
      <c r="B943" s="162"/>
      <c r="C943" s="162"/>
      <c r="D943" s="208">
        <f t="shared" si="189"/>
        <v>0</v>
      </c>
      <c r="E943" s="161"/>
      <c r="F943" s="161"/>
      <c r="G943" s="161"/>
      <c r="H943" s="161"/>
      <c r="I943" s="161"/>
      <c r="J943" s="161"/>
      <c r="K943" s="161"/>
      <c r="L943" s="161"/>
      <c r="M943" s="199"/>
      <c r="N943" s="161"/>
      <c r="O943" s="161"/>
      <c r="P943" s="161"/>
      <c r="Q943" s="161"/>
    </row>
    <row r="944" spans="1:17" s="1" customFormat="1" ht="112.5" customHeight="1" hidden="1">
      <c r="A944" s="106"/>
      <c r="B944" s="162"/>
      <c r="C944" s="162"/>
      <c r="D944" s="208">
        <f t="shared" si="189"/>
        <v>0</v>
      </c>
      <c r="E944" s="161"/>
      <c r="F944" s="161"/>
      <c r="G944" s="143"/>
      <c r="H944" s="143"/>
      <c r="I944" s="161"/>
      <c r="J944" s="161"/>
      <c r="K944" s="161"/>
      <c r="L944" s="161"/>
      <c r="M944" s="199"/>
      <c r="N944" s="161"/>
      <c r="O944" s="161"/>
      <c r="P944" s="161"/>
      <c r="Q944" s="161"/>
    </row>
    <row r="945" spans="1:17" s="1" customFormat="1" ht="209.25" customHeight="1" hidden="1">
      <c r="A945" s="106" t="s">
        <v>393</v>
      </c>
      <c r="B945" s="162"/>
      <c r="C945" s="162"/>
      <c r="D945" s="208">
        <f t="shared" si="189"/>
        <v>0</v>
      </c>
      <c r="E945" s="161"/>
      <c r="F945" s="161"/>
      <c r="G945" s="143"/>
      <c r="H945" s="161"/>
      <c r="I945" s="161"/>
      <c r="J945" s="161"/>
      <c r="K945" s="161"/>
      <c r="L945" s="161"/>
      <c r="M945" s="199"/>
      <c r="N945" s="161"/>
      <c r="O945" s="161"/>
      <c r="P945" s="161"/>
      <c r="Q945" s="161"/>
    </row>
    <row r="946" spans="1:17" s="1" customFormat="1" ht="164.25" customHeight="1" hidden="1">
      <c r="A946" s="106" t="s">
        <v>387</v>
      </c>
      <c r="B946" s="162"/>
      <c r="C946" s="162"/>
      <c r="D946" s="208">
        <f t="shared" si="189"/>
        <v>0</v>
      </c>
      <c r="E946" s="161"/>
      <c r="F946" s="161"/>
      <c r="G946" s="143"/>
      <c r="H946" s="161"/>
      <c r="I946" s="161"/>
      <c r="J946" s="161"/>
      <c r="K946" s="161"/>
      <c r="L946" s="161"/>
      <c r="M946" s="199"/>
      <c r="N946" s="161"/>
      <c r="O946" s="161"/>
      <c r="P946" s="161"/>
      <c r="Q946" s="161"/>
    </row>
    <row r="947" spans="1:17" s="1" customFormat="1" ht="198" customHeight="1" hidden="1">
      <c r="A947" s="106" t="s">
        <v>394</v>
      </c>
      <c r="B947" s="162"/>
      <c r="C947" s="162"/>
      <c r="D947" s="208">
        <f t="shared" si="189"/>
        <v>0</v>
      </c>
      <c r="E947" s="161"/>
      <c r="F947" s="161"/>
      <c r="G947" s="143"/>
      <c r="H947" s="161"/>
      <c r="I947" s="161"/>
      <c r="J947" s="161"/>
      <c r="K947" s="161"/>
      <c r="L947" s="161"/>
      <c r="M947" s="199"/>
      <c r="N947" s="161"/>
      <c r="O947" s="161"/>
      <c r="P947" s="161"/>
      <c r="Q947" s="161"/>
    </row>
    <row r="948" spans="1:17" s="1" customFormat="1" ht="157.5" hidden="1">
      <c r="A948" s="106" t="s">
        <v>388</v>
      </c>
      <c r="B948" s="162"/>
      <c r="C948" s="162"/>
      <c r="D948" s="208">
        <f t="shared" si="189"/>
        <v>0</v>
      </c>
      <c r="E948" s="161"/>
      <c r="F948" s="161"/>
      <c r="G948" s="143"/>
      <c r="H948" s="161"/>
      <c r="I948" s="161"/>
      <c r="J948" s="161"/>
      <c r="K948" s="161"/>
      <c r="L948" s="161"/>
      <c r="M948" s="199"/>
      <c r="N948" s="161"/>
      <c r="O948" s="161"/>
      <c r="P948" s="161"/>
      <c r="Q948" s="161"/>
    </row>
    <row r="949" spans="1:17" s="1" customFormat="1" ht="126" hidden="1">
      <c r="A949" s="106" t="s">
        <v>379</v>
      </c>
      <c r="B949" s="162"/>
      <c r="C949" s="162"/>
      <c r="D949" s="208">
        <f t="shared" si="189"/>
        <v>0</v>
      </c>
      <c r="E949" s="161"/>
      <c r="F949" s="161"/>
      <c r="G949" s="143"/>
      <c r="H949" s="161"/>
      <c r="I949" s="161"/>
      <c r="J949" s="161"/>
      <c r="K949" s="161"/>
      <c r="L949" s="161"/>
      <c r="M949" s="161"/>
      <c r="N949" s="161"/>
      <c r="O949" s="161"/>
      <c r="P949" s="161"/>
      <c r="Q949" s="161"/>
    </row>
    <row r="950" spans="1:17" s="1" customFormat="1" ht="156" customHeight="1" hidden="1">
      <c r="A950" s="106" t="s">
        <v>380</v>
      </c>
      <c r="B950" s="162"/>
      <c r="C950" s="162"/>
      <c r="D950" s="208">
        <f t="shared" si="189"/>
        <v>0</v>
      </c>
      <c r="E950" s="161"/>
      <c r="F950" s="161"/>
      <c r="G950" s="143"/>
      <c r="H950" s="161"/>
      <c r="I950" s="161"/>
      <c r="J950" s="161"/>
      <c r="K950" s="161"/>
      <c r="L950" s="161"/>
      <c r="M950" s="161"/>
      <c r="N950" s="161"/>
      <c r="O950" s="161"/>
      <c r="P950" s="161"/>
      <c r="Q950" s="161"/>
    </row>
    <row r="951" spans="1:17" s="1" customFormat="1" ht="141.75" customHeight="1" hidden="1">
      <c r="A951" s="106" t="s">
        <v>381</v>
      </c>
      <c r="B951" s="162"/>
      <c r="C951" s="162"/>
      <c r="D951" s="208">
        <f t="shared" si="189"/>
        <v>0</v>
      </c>
      <c r="E951" s="161"/>
      <c r="F951" s="161"/>
      <c r="G951" s="143"/>
      <c r="H951" s="161"/>
      <c r="I951" s="161"/>
      <c r="J951" s="161"/>
      <c r="K951" s="161"/>
      <c r="L951" s="161"/>
      <c r="M951" s="161"/>
      <c r="N951" s="161"/>
      <c r="O951" s="161"/>
      <c r="P951" s="161"/>
      <c r="Q951" s="161"/>
    </row>
    <row r="952" spans="1:17" s="1" customFormat="1" ht="165" customHeight="1" hidden="1">
      <c r="A952" s="106" t="s">
        <v>392</v>
      </c>
      <c r="B952" s="162"/>
      <c r="C952" s="162"/>
      <c r="D952" s="208">
        <f t="shared" si="189"/>
        <v>0</v>
      </c>
      <c r="E952" s="161"/>
      <c r="F952" s="161"/>
      <c r="G952" s="143"/>
      <c r="H952" s="161"/>
      <c r="I952" s="161"/>
      <c r="J952" s="161"/>
      <c r="K952" s="161"/>
      <c r="L952" s="161"/>
      <c r="M952" s="161"/>
      <c r="N952" s="161"/>
      <c r="O952" s="161"/>
      <c r="P952" s="161"/>
      <c r="Q952" s="161"/>
    </row>
    <row r="953" spans="1:18" s="1" customFormat="1" ht="129" hidden="1">
      <c r="A953" s="106" t="s">
        <v>391</v>
      </c>
      <c r="B953" s="162"/>
      <c r="C953" s="162"/>
      <c r="D953" s="208">
        <f t="shared" si="189"/>
        <v>0</v>
      </c>
      <c r="E953" s="161"/>
      <c r="F953" s="161"/>
      <c r="G953" s="143"/>
      <c r="H953" s="161"/>
      <c r="I953" s="161"/>
      <c r="J953" s="161"/>
      <c r="K953" s="161"/>
      <c r="L953" s="161"/>
      <c r="M953" s="161"/>
      <c r="N953" s="161"/>
      <c r="O953" s="161"/>
      <c r="P953" s="161"/>
      <c r="Q953" s="161"/>
      <c r="R953" s="233"/>
    </row>
    <row r="954" spans="1:18" s="42" customFormat="1" ht="23.25" customHeight="1" hidden="1">
      <c r="A954" s="4" t="s">
        <v>166</v>
      </c>
      <c r="B954" s="138">
        <v>70101</v>
      </c>
      <c r="C954" s="138"/>
      <c r="D954" s="165">
        <f t="shared" si="189"/>
        <v>0</v>
      </c>
      <c r="E954" s="165">
        <f aca="true" t="shared" si="215" ref="E954:Q954">+E956+E965</f>
        <v>0</v>
      </c>
      <c r="F954" s="165">
        <f>+F956+F965</f>
        <v>0</v>
      </c>
      <c r="G954" s="165">
        <f t="shared" si="215"/>
        <v>0</v>
      </c>
      <c r="H954" s="165">
        <f t="shared" si="215"/>
        <v>0</v>
      </c>
      <c r="I954" s="165">
        <f t="shared" si="215"/>
        <v>0</v>
      </c>
      <c r="J954" s="165">
        <f t="shared" si="215"/>
        <v>0</v>
      </c>
      <c r="K954" s="165">
        <f t="shared" si="215"/>
        <v>0</v>
      </c>
      <c r="L954" s="165">
        <f t="shared" si="215"/>
        <v>0</v>
      </c>
      <c r="M954" s="165">
        <f t="shared" si="215"/>
        <v>0</v>
      </c>
      <c r="N954" s="165">
        <f t="shared" si="215"/>
        <v>0</v>
      </c>
      <c r="O954" s="165">
        <f t="shared" si="215"/>
        <v>0</v>
      </c>
      <c r="P954" s="165">
        <f t="shared" si="215"/>
        <v>0</v>
      </c>
      <c r="Q954" s="165">
        <f t="shared" si="215"/>
        <v>0</v>
      </c>
      <c r="R954" s="234"/>
    </row>
    <row r="955" spans="1:18" s="42" customFormat="1" ht="34.5" customHeight="1" hidden="1">
      <c r="A955" s="88" t="s">
        <v>23</v>
      </c>
      <c r="B955" s="138"/>
      <c r="C955" s="138">
        <v>3122</v>
      </c>
      <c r="D955" s="165">
        <f t="shared" si="189"/>
        <v>0</v>
      </c>
      <c r="E955" s="165"/>
      <c r="F955" s="165"/>
      <c r="G955" s="165"/>
      <c r="H955" s="165"/>
      <c r="I955" s="165"/>
      <c r="J955" s="165"/>
      <c r="K955" s="165"/>
      <c r="L955" s="165"/>
      <c r="M955" s="165"/>
      <c r="N955" s="165"/>
      <c r="O955" s="165"/>
      <c r="P955" s="165"/>
      <c r="Q955" s="165"/>
      <c r="R955" s="234"/>
    </row>
    <row r="956" spans="1:18" s="3" customFormat="1" ht="33" customHeight="1" hidden="1">
      <c r="A956" s="95" t="s">
        <v>148</v>
      </c>
      <c r="B956" s="138"/>
      <c r="C956" s="138">
        <v>3132</v>
      </c>
      <c r="D956" s="165">
        <f>+F956+G956+H956+I956+J956+K956+L956+M956+N956+O956+Q956+P956</f>
        <v>0</v>
      </c>
      <c r="E956" s="165">
        <f>+E957+E958+E959+E960+E964</f>
        <v>0</v>
      </c>
      <c r="F956" s="165">
        <f>SUM(F957:F963)</f>
        <v>0</v>
      </c>
      <c r="G956" s="165">
        <f aca="true" t="shared" si="216" ref="G956:Q956">SUM(G957:G963)</f>
        <v>0</v>
      </c>
      <c r="H956" s="165">
        <f>SUM(H957:H963)</f>
        <v>0</v>
      </c>
      <c r="I956" s="165">
        <f t="shared" si="216"/>
        <v>0</v>
      </c>
      <c r="J956" s="165">
        <f t="shared" si="216"/>
        <v>0</v>
      </c>
      <c r="K956" s="165">
        <f t="shared" si="216"/>
        <v>0</v>
      </c>
      <c r="L956" s="165">
        <f t="shared" si="216"/>
        <v>0</v>
      </c>
      <c r="M956" s="165">
        <f t="shared" si="216"/>
        <v>0</v>
      </c>
      <c r="N956" s="165">
        <f t="shared" si="216"/>
        <v>0</v>
      </c>
      <c r="O956" s="165">
        <f t="shared" si="216"/>
        <v>0</v>
      </c>
      <c r="P956" s="165">
        <f t="shared" si="216"/>
        <v>0</v>
      </c>
      <c r="Q956" s="165">
        <f t="shared" si="216"/>
        <v>0</v>
      </c>
      <c r="R956" s="235"/>
    </row>
    <row r="957" spans="1:18" s="1" customFormat="1" ht="173.25" hidden="1">
      <c r="A957" s="263" t="s">
        <v>642</v>
      </c>
      <c r="B957" s="162"/>
      <c r="C957" s="162"/>
      <c r="D957" s="208">
        <f t="shared" si="189"/>
        <v>0</v>
      </c>
      <c r="E957" s="161"/>
      <c r="F957" s="161"/>
      <c r="G957" s="161"/>
      <c r="H957" s="161"/>
      <c r="I957" s="161"/>
      <c r="J957" s="161"/>
      <c r="K957" s="161"/>
      <c r="L957" s="161"/>
      <c r="M957" s="199"/>
      <c r="N957" s="161"/>
      <c r="O957" s="161"/>
      <c r="P957" s="161"/>
      <c r="Q957" s="161"/>
      <c r="R957" s="233"/>
    </row>
    <row r="958" spans="1:18" s="1" customFormat="1" ht="141.75" hidden="1">
      <c r="A958" s="263" t="s">
        <v>643</v>
      </c>
      <c r="B958" s="162"/>
      <c r="C958" s="162"/>
      <c r="D958" s="208">
        <f t="shared" si="189"/>
        <v>0</v>
      </c>
      <c r="E958" s="161"/>
      <c r="F958" s="161"/>
      <c r="G958" s="143"/>
      <c r="H958" s="161"/>
      <c r="I958" s="161"/>
      <c r="J958" s="161"/>
      <c r="K958" s="161"/>
      <c r="L958" s="161"/>
      <c r="M958" s="199"/>
      <c r="N958" s="161"/>
      <c r="O958" s="161"/>
      <c r="P958" s="161"/>
      <c r="Q958" s="161"/>
      <c r="R958" s="233"/>
    </row>
    <row r="959" spans="1:18" s="1" customFormat="1" ht="142.5" customHeight="1" hidden="1">
      <c r="A959" s="106" t="s">
        <v>341</v>
      </c>
      <c r="B959" s="162"/>
      <c r="C959" s="162"/>
      <c r="D959" s="208">
        <f t="shared" si="189"/>
        <v>0</v>
      </c>
      <c r="E959" s="161"/>
      <c r="F959" s="161"/>
      <c r="G959" s="143"/>
      <c r="H959" s="161"/>
      <c r="I959" s="161"/>
      <c r="J959" s="161"/>
      <c r="K959" s="161"/>
      <c r="L959" s="161"/>
      <c r="M959" s="199"/>
      <c r="N959" s="161"/>
      <c r="O959" s="161"/>
      <c r="P959" s="161"/>
      <c r="Q959" s="161"/>
      <c r="R959" s="233"/>
    </row>
    <row r="960" spans="1:18" s="1" customFormat="1" ht="179.25" customHeight="1" hidden="1">
      <c r="A960" s="106" t="s">
        <v>342</v>
      </c>
      <c r="B960" s="162"/>
      <c r="C960" s="162"/>
      <c r="D960" s="208">
        <f t="shared" si="189"/>
        <v>0</v>
      </c>
      <c r="E960" s="161"/>
      <c r="F960" s="161"/>
      <c r="G960" s="143"/>
      <c r="H960" s="161"/>
      <c r="I960" s="161"/>
      <c r="J960" s="161"/>
      <c r="K960" s="161"/>
      <c r="L960" s="161"/>
      <c r="M960" s="199"/>
      <c r="N960" s="161"/>
      <c r="O960" s="161"/>
      <c r="P960" s="161"/>
      <c r="Q960" s="161"/>
      <c r="R960" s="233"/>
    </row>
    <row r="961" spans="1:18" s="1" customFormat="1" ht="166.5" customHeight="1" hidden="1">
      <c r="A961" s="106" t="s">
        <v>340</v>
      </c>
      <c r="B961" s="162"/>
      <c r="C961" s="162"/>
      <c r="D961" s="208">
        <f t="shared" si="189"/>
        <v>0</v>
      </c>
      <c r="E961" s="161"/>
      <c r="F961" s="161"/>
      <c r="G961" s="143"/>
      <c r="H961" s="161"/>
      <c r="I961" s="161"/>
      <c r="J961" s="161"/>
      <c r="K961" s="161"/>
      <c r="L961" s="161"/>
      <c r="M961" s="199"/>
      <c r="N961" s="161"/>
      <c r="O961" s="161"/>
      <c r="P961" s="161"/>
      <c r="Q961" s="161"/>
      <c r="R961" s="233"/>
    </row>
    <row r="962" spans="1:18" s="1" customFormat="1" ht="166.5" customHeight="1" hidden="1">
      <c r="A962" s="106" t="s">
        <v>341</v>
      </c>
      <c r="B962" s="162"/>
      <c r="C962" s="162"/>
      <c r="D962" s="208">
        <f>+F962+G962+H962+I962+J962+K962+L962+M962+N962+O962+Q962+P962</f>
        <v>0</v>
      </c>
      <c r="E962" s="161"/>
      <c r="F962" s="161"/>
      <c r="G962" s="143"/>
      <c r="H962" s="161"/>
      <c r="I962" s="161"/>
      <c r="J962" s="161"/>
      <c r="K962" s="161"/>
      <c r="L962" s="161"/>
      <c r="M962" s="199"/>
      <c r="N962" s="161"/>
      <c r="O962" s="161"/>
      <c r="P962" s="161"/>
      <c r="Q962" s="161"/>
      <c r="R962" s="233"/>
    </row>
    <row r="963" spans="1:18" s="1" customFormat="1" ht="166.5" customHeight="1" hidden="1">
      <c r="A963" s="106" t="s">
        <v>342</v>
      </c>
      <c r="B963" s="162"/>
      <c r="C963" s="162"/>
      <c r="D963" s="208">
        <f t="shared" si="189"/>
        <v>0</v>
      </c>
      <c r="E963" s="161"/>
      <c r="F963" s="161"/>
      <c r="G963" s="143"/>
      <c r="H963" s="161"/>
      <c r="I963" s="161"/>
      <c r="J963" s="161"/>
      <c r="K963" s="161"/>
      <c r="L963" s="161"/>
      <c r="M963" s="199"/>
      <c r="N963" s="161"/>
      <c r="O963" s="161"/>
      <c r="P963" s="161"/>
      <c r="Q963" s="161"/>
      <c r="R963" s="233"/>
    </row>
    <row r="964" spans="1:18" s="1" customFormat="1" ht="47.25" customHeight="1" hidden="1">
      <c r="A964" s="106" t="s">
        <v>343</v>
      </c>
      <c r="B964" s="162"/>
      <c r="C964" s="162"/>
      <c r="D964" s="208">
        <f aca="true" t="shared" si="217" ref="D964:D977">+F964+G964+H964+I964+J964+K964+L964+M964+N964+O964+Q964+P964</f>
        <v>0</v>
      </c>
      <c r="E964" s="161"/>
      <c r="F964" s="161"/>
      <c r="G964" s="143"/>
      <c r="H964" s="161"/>
      <c r="I964" s="161"/>
      <c r="J964" s="161"/>
      <c r="K964" s="161"/>
      <c r="L964" s="161"/>
      <c r="M964" s="199"/>
      <c r="N964" s="161"/>
      <c r="O964" s="161"/>
      <c r="P964" s="161"/>
      <c r="Q964" s="161"/>
      <c r="R964" s="233"/>
    </row>
    <row r="965" spans="1:18" s="3" customFormat="1" ht="47.25" hidden="1">
      <c r="A965" s="129" t="s">
        <v>147</v>
      </c>
      <c r="B965" s="138"/>
      <c r="C965" s="138">
        <v>3110</v>
      </c>
      <c r="D965" s="165">
        <f t="shared" si="217"/>
        <v>0</v>
      </c>
      <c r="E965" s="165">
        <f>E966+E967+E968+E969+E970+E971+E973+E974+E975</f>
        <v>0</v>
      </c>
      <c r="F965" s="165">
        <f>+F966+F967+F968+F969+F970+F971+F972+F973</f>
        <v>0</v>
      </c>
      <c r="G965" s="165">
        <f>+G966+G967+G968+G969+G970+G971+G972+G973</f>
        <v>0</v>
      </c>
      <c r="H965" s="165">
        <f>+H966+H967+H968+H969+H970+H971+H972+H973</f>
        <v>0</v>
      </c>
      <c r="I965" s="165">
        <f aca="true" t="shared" si="218" ref="I965:Q965">+I966+I967+I968+I969+I970+I971+I972+I973</f>
        <v>0</v>
      </c>
      <c r="J965" s="165">
        <f t="shared" si="218"/>
        <v>0</v>
      </c>
      <c r="K965" s="165">
        <f t="shared" si="218"/>
        <v>0</v>
      </c>
      <c r="L965" s="165">
        <f t="shared" si="218"/>
        <v>0</v>
      </c>
      <c r="M965" s="165">
        <f t="shared" si="218"/>
        <v>0</v>
      </c>
      <c r="N965" s="165">
        <f t="shared" si="218"/>
        <v>0</v>
      </c>
      <c r="O965" s="165">
        <f t="shared" si="218"/>
        <v>0</v>
      </c>
      <c r="P965" s="131">
        <f t="shared" si="218"/>
        <v>0</v>
      </c>
      <c r="Q965" s="131">
        <f t="shared" si="218"/>
        <v>0</v>
      </c>
      <c r="R965" s="235"/>
    </row>
    <row r="966" spans="1:18" s="1" customFormat="1" ht="77.25" customHeight="1" hidden="1">
      <c r="A966" s="136" t="s">
        <v>448</v>
      </c>
      <c r="B966" s="162"/>
      <c r="C966" s="162"/>
      <c r="D966" s="208">
        <f t="shared" si="217"/>
        <v>0</v>
      </c>
      <c r="E966" s="161"/>
      <c r="F966" s="161"/>
      <c r="G966" s="161"/>
      <c r="H966" s="161"/>
      <c r="I966" s="161"/>
      <c r="J966" s="161"/>
      <c r="K966" s="161"/>
      <c r="L966" s="161"/>
      <c r="M966" s="199"/>
      <c r="N966" s="161"/>
      <c r="O966" s="161"/>
      <c r="P966" s="161"/>
      <c r="Q966" s="161"/>
      <c r="R966" s="233"/>
    </row>
    <row r="967" spans="1:18" s="1" customFormat="1" ht="51" customHeight="1" hidden="1">
      <c r="A967" s="136" t="s">
        <v>449</v>
      </c>
      <c r="B967" s="162"/>
      <c r="C967" s="162"/>
      <c r="D967" s="208">
        <f t="shared" si="217"/>
        <v>0</v>
      </c>
      <c r="E967" s="161"/>
      <c r="F967" s="161"/>
      <c r="G967" s="161"/>
      <c r="H967" s="161"/>
      <c r="I967" s="161"/>
      <c r="J967" s="161"/>
      <c r="K967" s="161"/>
      <c r="L967" s="161"/>
      <c r="M967" s="199"/>
      <c r="N967" s="161"/>
      <c r="O967" s="161"/>
      <c r="P967" s="161"/>
      <c r="Q967" s="161"/>
      <c r="R967" s="233"/>
    </row>
    <row r="968" spans="1:18" s="1" customFormat="1" ht="45" customHeight="1" hidden="1">
      <c r="A968" s="136" t="s">
        <v>450</v>
      </c>
      <c r="B968" s="162"/>
      <c r="C968" s="162"/>
      <c r="D968" s="208">
        <f t="shared" si="217"/>
        <v>0</v>
      </c>
      <c r="E968" s="161"/>
      <c r="F968" s="161"/>
      <c r="G968" s="161"/>
      <c r="H968" s="161"/>
      <c r="I968" s="161"/>
      <c r="J968" s="161"/>
      <c r="K968" s="161"/>
      <c r="L968" s="161"/>
      <c r="M968" s="199"/>
      <c r="N968" s="161"/>
      <c r="O968" s="161"/>
      <c r="P968" s="161"/>
      <c r="Q968" s="161"/>
      <c r="R968" s="233"/>
    </row>
    <row r="969" spans="1:18" s="1" customFormat="1" ht="41.25" customHeight="1" hidden="1">
      <c r="A969" s="136" t="s">
        <v>451</v>
      </c>
      <c r="B969" s="162"/>
      <c r="C969" s="162"/>
      <c r="D969" s="208">
        <f t="shared" si="217"/>
        <v>0</v>
      </c>
      <c r="E969" s="161"/>
      <c r="F969" s="161"/>
      <c r="G969" s="161"/>
      <c r="H969" s="161"/>
      <c r="I969" s="161"/>
      <c r="J969" s="161"/>
      <c r="K969" s="161"/>
      <c r="L969" s="161"/>
      <c r="M969" s="163"/>
      <c r="N969" s="161"/>
      <c r="O969" s="161"/>
      <c r="P969" s="161"/>
      <c r="Q969" s="161"/>
      <c r="R969" s="233"/>
    </row>
    <row r="970" spans="1:18" s="1" customFormat="1" ht="39.75" customHeight="1" hidden="1">
      <c r="A970" s="136" t="s">
        <v>452</v>
      </c>
      <c r="B970" s="162"/>
      <c r="C970" s="162"/>
      <c r="D970" s="208">
        <f t="shared" si="217"/>
        <v>0</v>
      </c>
      <c r="E970" s="161"/>
      <c r="F970" s="161"/>
      <c r="G970" s="161"/>
      <c r="H970" s="161"/>
      <c r="I970" s="161"/>
      <c r="J970" s="161"/>
      <c r="K970" s="161"/>
      <c r="L970" s="161"/>
      <c r="M970" s="161"/>
      <c r="N970" s="161"/>
      <c r="O970" s="161"/>
      <c r="P970" s="161"/>
      <c r="Q970" s="161"/>
      <c r="R970" s="233"/>
    </row>
    <row r="971" spans="1:18" s="1" customFormat="1" ht="36" customHeight="1" hidden="1">
      <c r="A971" s="136" t="s">
        <v>453</v>
      </c>
      <c r="B971" s="162"/>
      <c r="C971" s="162"/>
      <c r="D971" s="208">
        <f t="shared" si="217"/>
        <v>0</v>
      </c>
      <c r="E971" s="161"/>
      <c r="F971" s="161"/>
      <c r="G971" s="161"/>
      <c r="H971" s="161"/>
      <c r="I971" s="161"/>
      <c r="J971" s="161"/>
      <c r="K971" s="161"/>
      <c r="L971" s="161"/>
      <c r="M971" s="161"/>
      <c r="N971" s="161"/>
      <c r="O971" s="161"/>
      <c r="P971" s="161"/>
      <c r="Q971" s="161"/>
      <c r="R971" s="233"/>
    </row>
    <row r="972" spans="1:18" s="1" customFormat="1" ht="26.25" customHeight="1" hidden="1">
      <c r="A972" s="136" t="s">
        <v>454</v>
      </c>
      <c r="B972" s="162"/>
      <c r="C972" s="162"/>
      <c r="D972" s="208">
        <f t="shared" si="217"/>
        <v>0</v>
      </c>
      <c r="E972" s="161"/>
      <c r="F972" s="161"/>
      <c r="G972" s="161"/>
      <c r="H972" s="161"/>
      <c r="I972" s="161"/>
      <c r="J972" s="161"/>
      <c r="K972" s="161"/>
      <c r="L972" s="161"/>
      <c r="M972" s="161"/>
      <c r="N972" s="161"/>
      <c r="O972" s="161"/>
      <c r="P972" s="161"/>
      <c r="Q972" s="161"/>
      <c r="R972" s="233"/>
    </row>
    <row r="973" spans="1:18" s="1" customFormat="1" ht="183" customHeight="1" hidden="1">
      <c r="A973" s="136" t="s">
        <v>455</v>
      </c>
      <c r="B973" s="162"/>
      <c r="C973" s="162"/>
      <c r="D973" s="208">
        <f t="shared" si="217"/>
        <v>0</v>
      </c>
      <c r="E973" s="161"/>
      <c r="F973" s="161"/>
      <c r="G973" s="161"/>
      <c r="H973" s="161"/>
      <c r="I973" s="161"/>
      <c r="J973" s="161"/>
      <c r="K973" s="161"/>
      <c r="L973" s="161"/>
      <c r="M973" s="161"/>
      <c r="N973" s="161"/>
      <c r="O973" s="161"/>
      <c r="P973" s="161"/>
      <c r="Q973" s="161"/>
      <c r="R973" s="233"/>
    </row>
    <row r="974" spans="1:18" s="1" customFormat="1" ht="43.5" customHeight="1" hidden="1">
      <c r="A974" s="229"/>
      <c r="B974" s="162"/>
      <c r="C974" s="162"/>
      <c r="D974" s="208">
        <f t="shared" si="217"/>
        <v>0</v>
      </c>
      <c r="E974" s="161"/>
      <c r="F974" s="161"/>
      <c r="G974" s="161"/>
      <c r="H974" s="161"/>
      <c r="I974" s="161"/>
      <c r="J974" s="161"/>
      <c r="K974" s="161"/>
      <c r="L974" s="161"/>
      <c r="M974" s="161"/>
      <c r="N974" s="161"/>
      <c r="O974" s="161"/>
      <c r="P974" s="161"/>
      <c r="Q974" s="161"/>
      <c r="R974" s="233"/>
    </row>
    <row r="975" spans="1:18" s="1" customFormat="1" ht="91.5" customHeight="1" hidden="1">
      <c r="A975" s="229"/>
      <c r="B975" s="162"/>
      <c r="C975" s="162"/>
      <c r="D975" s="208">
        <f t="shared" si="217"/>
        <v>0</v>
      </c>
      <c r="E975" s="161"/>
      <c r="F975" s="161"/>
      <c r="G975" s="161"/>
      <c r="H975" s="161"/>
      <c r="I975" s="161"/>
      <c r="J975" s="161"/>
      <c r="K975" s="161"/>
      <c r="L975" s="161"/>
      <c r="M975" s="161"/>
      <c r="N975" s="161"/>
      <c r="O975" s="161"/>
      <c r="P975" s="161"/>
      <c r="Q975" s="161"/>
      <c r="R975" s="233"/>
    </row>
    <row r="976" spans="1:18" s="42" customFormat="1" ht="57.75" customHeight="1" hidden="1">
      <c r="A976" s="4" t="s">
        <v>13</v>
      </c>
      <c r="B976" s="183"/>
      <c r="C976" s="183">
        <v>3142</v>
      </c>
      <c r="D976" s="208">
        <f>+F976+G976+H976+I976+J976+K976+L976+M976+N976+O976+Q976+P976</f>
        <v>0</v>
      </c>
      <c r="E976" s="183"/>
      <c r="F976" s="183">
        <f>F977</f>
        <v>0</v>
      </c>
      <c r="G976" s="183">
        <f aca="true" t="shared" si="219" ref="G976:Q976">G977</f>
        <v>0</v>
      </c>
      <c r="H976" s="183">
        <f t="shared" si="219"/>
        <v>0</v>
      </c>
      <c r="I976" s="183">
        <f t="shared" si="219"/>
        <v>0</v>
      </c>
      <c r="J976" s="183">
        <f t="shared" si="219"/>
        <v>0</v>
      </c>
      <c r="K976" s="183">
        <f t="shared" si="219"/>
        <v>0</v>
      </c>
      <c r="L976" s="183">
        <f t="shared" si="219"/>
        <v>0</v>
      </c>
      <c r="M976" s="183">
        <f t="shared" si="219"/>
        <v>0</v>
      </c>
      <c r="N976" s="183">
        <f t="shared" si="219"/>
        <v>0</v>
      </c>
      <c r="O976" s="183">
        <f t="shared" si="219"/>
        <v>0</v>
      </c>
      <c r="P976" s="183">
        <f t="shared" si="219"/>
        <v>0</v>
      </c>
      <c r="Q976" s="183">
        <f t="shared" si="219"/>
        <v>0</v>
      </c>
      <c r="R976" s="234"/>
    </row>
    <row r="977" spans="1:21" s="1" customFormat="1" ht="12.75" customHeight="1" hidden="1">
      <c r="A977" s="4"/>
      <c r="B977" s="183"/>
      <c r="C977" s="183"/>
      <c r="D977" s="208">
        <f t="shared" si="217"/>
        <v>0</v>
      </c>
      <c r="E977" s="183"/>
      <c r="F977" s="183"/>
      <c r="G977" s="183"/>
      <c r="H977" s="183"/>
      <c r="I977" s="183"/>
      <c r="J977" s="183"/>
      <c r="K977" s="183"/>
      <c r="L977" s="183"/>
      <c r="M977" s="183"/>
      <c r="N977" s="183"/>
      <c r="O977" s="183"/>
      <c r="P977" s="183"/>
      <c r="Q977" s="183"/>
      <c r="R977" s="234"/>
      <c r="S977" s="42"/>
      <c r="T977" s="42"/>
      <c r="U977" s="42"/>
    </row>
    <row r="978" spans="1:21" s="1" customFormat="1" ht="12.75" customHeight="1" hidden="1">
      <c r="A978" s="136"/>
      <c r="B978" s="183"/>
      <c r="C978" s="183"/>
      <c r="D978" s="208">
        <f>+F978+G978+H978+I978+J978+K978+L978+M978+N978+O978+Q978+P978</f>
        <v>0</v>
      </c>
      <c r="E978" s="183"/>
      <c r="F978" s="183"/>
      <c r="G978" s="183"/>
      <c r="H978" s="183"/>
      <c r="I978" s="183"/>
      <c r="J978" s="183"/>
      <c r="K978" s="183"/>
      <c r="L978" s="183"/>
      <c r="M978" s="183"/>
      <c r="N978" s="183"/>
      <c r="O978" s="183"/>
      <c r="P978" s="183"/>
      <c r="Q978" s="183"/>
      <c r="R978" s="42"/>
      <c r="S978" s="42"/>
      <c r="T978" s="42"/>
      <c r="U978" s="42"/>
    </row>
    <row r="979" spans="1:21" s="1" customFormat="1" ht="47.25" hidden="1">
      <c r="A979" s="23" t="s">
        <v>139</v>
      </c>
      <c r="B979" s="183">
        <v>70401</v>
      </c>
      <c r="C979" s="183"/>
      <c r="D979" s="208">
        <f>+F979+G979+H979+I979+J979+K979+L979+M979+N979+O979+Q979+P979</f>
        <v>0</v>
      </c>
      <c r="E979" s="183"/>
      <c r="F979" s="183">
        <f>F980</f>
        <v>0</v>
      </c>
      <c r="G979" s="183">
        <f aca="true" t="shared" si="220" ref="G979:Q979">G980</f>
        <v>0</v>
      </c>
      <c r="H979" s="183">
        <f t="shared" si="220"/>
        <v>0</v>
      </c>
      <c r="I979" s="183">
        <f t="shared" si="220"/>
        <v>0</v>
      </c>
      <c r="J979" s="183">
        <f t="shared" si="220"/>
        <v>0</v>
      </c>
      <c r="K979" s="183">
        <f t="shared" si="220"/>
        <v>0</v>
      </c>
      <c r="L979" s="183">
        <f t="shared" si="220"/>
        <v>0</v>
      </c>
      <c r="M979" s="183">
        <f t="shared" si="220"/>
        <v>0</v>
      </c>
      <c r="N979" s="183">
        <f t="shared" si="220"/>
        <v>0</v>
      </c>
      <c r="O979" s="183">
        <f t="shared" si="220"/>
        <v>0</v>
      </c>
      <c r="P979" s="183">
        <f t="shared" si="220"/>
        <v>0</v>
      </c>
      <c r="Q979" s="183">
        <f t="shared" si="220"/>
        <v>0</v>
      </c>
      <c r="R979" s="42"/>
      <c r="S979" s="42"/>
      <c r="T979" s="42"/>
      <c r="U979" s="42"/>
    </row>
    <row r="980" spans="1:21" s="1" customFormat="1" ht="47.25" hidden="1">
      <c r="A980" s="129" t="s">
        <v>147</v>
      </c>
      <c r="B980" s="183"/>
      <c r="C980" s="183">
        <v>3110</v>
      </c>
      <c r="D980" s="208">
        <f>+F980+G980+H980+I980+J980+K980+L980+M980+N980+O980+Q980+P980</f>
        <v>0</v>
      </c>
      <c r="E980" s="183"/>
      <c r="F980" s="183">
        <f>F981</f>
        <v>0</v>
      </c>
      <c r="G980" s="183">
        <f aca="true" t="shared" si="221" ref="G980:Q980">G981</f>
        <v>0</v>
      </c>
      <c r="H980" s="183">
        <f t="shared" si="221"/>
        <v>0</v>
      </c>
      <c r="I980" s="183">
        <f t="shared" si="221"/>
        <v>0</v>
      </c>
      <c r="J980" s="183">
        <f t="shared" si="221"/>
        <v>0</v>
      </c>
      <c r="K980" s="183">
        <f t="shared" si="221"/>
        <v>0</v>
      </c>
      <c r="L980" s="183">
        <f t="shared" si="221"/>
        <v>0</v>
      </c>
      <c r="M980" s="183">
        <f t="shared" si="221"/>
        <v>0</v>
      </c>
      <c r="N980" s="183">
        <f t="shared" si="221"/>
        <v>0</v>
      </c>
      <c r="O980" s="183">
        <f t="shared" si="221"/>
        <v>0</v>
      </c>
      <c r="P980" s="183">
        <f t="shared" si="221"/>
        <v>0</v>
      </c>
      <c r="Q980" s="183">
        <f t="shared" si="221"/>
        <v>0</v>
      </c>
      <c r="R980" s="42"/>
      <c r="S980" s="42"/>
      <c r="T980" s="42"/>
      <c r="U980" s="42"/>
    </row>
    <row r="981" spans="1:21" s="1" customFormat="1" ht="15.75" hidden="1">
      <c r="A981" s="269" t="s">
        <v>633</v>
      </c>
      <c r="B981" s="183"/>
      <c r="C981" s="183"/>
      <c r="D981" s="208">
        <f>+F981+G981+H981+I981+J981+K981+L981+M981+N981+O981+Q981+P981</f>
        <v>0</v>
      </c>
      <c r="E981" s="183"/>
      <c r="F981" s="183"/>
      <c r="G981" s="293"/>
      <c r="H981" s="183"/>
      <c r="I981" s="183"/>
      <c r="J981" s="183"/>
      <c r="K981" s="183"/>
      <c r="L981" s="183"/>
      <c r="M981" s="183"/>
      <c r="N981" s="183"/>
      <c r="O981" s="183"/>
      <c r="P981" s="183"/>
      <c r="Q981" s="183"/>
      <c r="R981" s="42"/>
      <c r="S981" s="42"/>
      <c r="T981" s="42"/>
      <c r="U981" s="42"/>
    </row>
    <row r="982" spans="1:17" s="43" customFormat="1" ht="31.5" hidden="1">
      <c r="A982" s="219" t="s">
        <v>164</v>
      </c>
      <c r="B982" s="220"/>
      <c r="C982" s="220"/>
      <c r="D982" s="236">
        <f aca="true" t="shared" si="222" ref="D982:Q982">D983+D1074</f>
        <v>0</v>
      </c>
      <c r="E982" s="236">
        <f t="shared" si="222"/>
        <v>0</v>
      </c>
      <c r="F982" s="236">
        <f t="shared" si="222"/>
        <v>0</v>
      </c>
      <c r="G982" s="236">
        <f t="shared" si="222"/>
        <v>0</v>
      </c>
      <c r="H982" s="236">
        <f t="shared" si="222"/>
        <v>0</v>
      </c>
      <c r="I982" s="236">
        <f t="shared" si="222"/>
        <v>0</v>
      </c>
      <c r="J982" s="236">
        <f t="shared" si="222"/>
        <v>0</v>
      </c>
      <c r="K982" s="236">
        <f t="shared" si="222"/>
        <v>0</v>
      </c>
      <c r="L982" s="236">
        <f t="shared" si="222"/>
        <v>0</v>
      </c>
      <c r="M982" s="236">
        <f t="shared" si="222"/>
        <v>0</v>
      </c>
      <c r="N982" s="236">
        <f t="shared" si="222"/>
        <v>0</v>
      </c>
      <c r="O982" s="236">
        <f t="shared" si="222"/>
        <v>0</v>
      </c>
      <c r="P982" s="236">
        <f t="shared" si="222"/>
        <v>0</v>
      </c>
      <c r="Q982" s="236">
        <f t="shared" si="222"/>
        <v>0</v>
      </c>
    </row>
    <row r="983" spans="1:17" s="42" customFormat="1" ht="15.75" hidden="1">
      <c r="A983" s="4" t="s">
        <v>165</v>
      </c>
      <c r="B983" s="183">
        <v>80101</v>
      </c>
      <c r="C983" s="183"/>
      <c r="D983" s="211">
        <f>D987+D1011+D1071+D984</f>
        <v>0</v>
      </c>
      <c r="E983" s="211">
        <f aca="true" t="shared" si="223" ref="E983:Q983">E987+E1011+E1071+E984</f>
        <v>0</v>
      </c>
      <c r="F983" s="211">
        <f t="shared" si="223"/>
        <v>0</v>
      </c>
      <c r="G983" s="211">
        <f t="shared" si="223"/>
        <v>0</v>
      </c>
      <c r="H983" s="211">
        <f t="shared" si="223"/>
        <v>0</v>
      </c>
      <c r="I983" s="211">
        <f t="shared" si="223"/>
        <v>0</v>
      </c>
      <c r="J983" s="211">
        <f t="shared" si="223"/>
        <v>0</v>
      </c>
      <c r="K983" s="211">
        <f t="shared" si="223"/>
        <v>0</v>
      </c>
      <c r="L983" s="211">
        <f t="shared" si="223"/>
        <v>0</v>
      </c>
      <c r="M983" s="211">
        <f t="shared" si="223"/>
        <v>0</v>
      </c>
      <c r="N983" s="211">
        <f t="shared" si="223"/>
        <v>0</v>
      </c>
      <c r="O983" s="211">
        <f t="shared" si="223"/>
        <v>0</v>
      </c>
      <c r="P983" s="211">
        <f t="shared" si="223"/>
        <v>0</v>
      </c>
      <c r="Q983" s="211">
        <f t="shared" si="223"/>
        <v>0</v>
      </c>
    </row>
    <row r="984" spans="1:17" s="42" customFormat="1" ht="15.75" hidden="1">
      <c r="A984" s="4"/>
      <c r="B984" s="183"/>
      <c r="C984" s="183">
        <v>3122</v>
      </c>
      <c r="D984" s="211">
        <f>+D985+D986</f>
        <v>0</v>
      </c>
      <c r="E984" s="211">
        <f aca="true" t="shared" si="224" ref="E984:Q984">+E985+E986</f>
        <v>0</v>
      </c>
      <c r="F984" s="211">
        <f t="shared" si="224"/>
        <v>0</v>
      </c>
      <c r="G984" s="211">
        <f t="shared" si="224"/>
        <v>0</v>
      </c>
      <c r="H984" s="211">
        <f t="shared" si="224"/>
        <v>0</v>
      </c>
      <c r="I984" s="211">
        <f t="shared" si="224"/>
        <v>0</v>
      </c>
      <c r="J984" s="211">
        <f t="shared" si="224"/>
        <v>0</v>
      </c>
      <c r="K984" s="211">
        <f t="shared" si="224"/>
        <v>0</v>
      </c>
      <c r="L984" s="211">
        <f t="shared" si="224"/>
        <v>0</v>
      </c>
      <c r="M984" s="211">
        <f t="shared" si="224"/>
        <v>0</v>
      </c>
      <c r="N984" s="211">
        <f t="shared" si="224"/>
        <v>0</v>
      </c>
      <c r="O984" s="211">
        <f t="shared" si="224"/>
        <v>0</v>
      </c>
      <c r="P984" s="211">
        <f t="shared" si="224"/>
        <v>0</v>
      </c>
      <c r="Q984" s="211">
        <f t="shared" si="224"/>
        <v>0</v>
      </c>
    </row>
    <row r="985" spans="1:17" s="42" customFormat="1" ht="126" hidden="1">
      <c r="A985" s="237" t="s">
        <v>224</v>
      </c>
      <c r="B985" s="183"/>
      <c r="C985" s="183"/>
      <c r="D985" s="211">
        <f>+F985+G985+H985+I985+J985+K985+L985+M985+N985+O985+P985+Q985</f>
        <v>0</v>
      </c>
      <c r="E985" s="211"/>
      <c r="F985" s="211"/>
      <c r="G985" s="211"/>
      <c r="H985" s="211"/>
      <c r="I985" s="211"/>
      <c r="J985" s="211"/>
      <c r="K985" s="211"/>
      <c r="L985" s="211"/>
      <c r="M985" s="211"/>
      <c r="N985" s="211"/>
      <c r="O985" s="211"/>
      <c r="P985" s="211"/>
      <c r="Q985" s="211"/>
    </row>
    <row r="986" spans="1:17" s="42" customFormat="1" ht="126" hidden="1">
      <c r="A986" s="237" t="s">
        <v>225</v>
      </c>
      <c r="B986" s="183"/>
      <c r="C986" s="183"/>
      <c r="D986" s="211">
        <f>+F986+G986+H986+I986+J986+K986+L986+M986+N986+O986+P986+Q986</f>
        <v>0</v>
      </c>
      <c r="E986" s="211"/>
      <c r="F986" s="211"/>
      <c r="G986" s="211"/>
      <c r="H986" s="211"/>
      <c r="I986" s="211"/>
      <c r="J986" s="211"/>
      <c r="K986" s="211"/>
      <c r="L986" s="211"/>
      <c r="M986" s="211"/>
      <c r="N986" s="211"/>
      <c r="O986" s="211"/>
      <c r="P986" s="211"/>
      <c r="Q986" s="211"/>
    </row>
    <row r="987" spans="1:17" s="3" customFormat="1" ht="31.5" hidden="1">
      <c r="A987" s="95" t="s">
        <v>119</v>
      </c>
      <c r="B987" s="138"/>
      <c r="C987" s="138">
        <v>3132</v>
      </c>
      <c r="D987" s="173">
        <f>+D988+D989+D990+D991+D992+D998+D999+D1000+D1007+D993+D994+D995+D996+D997+D1001</f>
        <v>0</v>
      </c>
      <c r="E987" s="173">
        <f>+E988+E989+E990+E991+E992+E998+E999+E1000+E1007+E993+E994+E995+E996+E997+E1001</f>
        <v>0</v>
      </c>
      <c r="F987" s="173">
        <f>+F988+F989+F990+F991+F992+F998+F999+F1000+F1007+F993+F994+F995+F996+F997+F1001+F1002+F1003+F1004+F1005+F1006+F1007+F1008+F1009</f>
        <v>0</v>
      </c>
      <c r="G987" s="173">
        <f aca="true" t="shared" si="225" ref="G987:Q987">+G988+G989+G990+G991+G992+G998+G999+G1000+G1007+G993+G994+G995+G996+G997+G1001+G1002+G1003+G1004+G1005+G1006+G1007+G1008+G1009</f>
        <v>0</v>
      </c>
      <c r="H987" s="268">
        <f>+H988+H989+H990+H991+H992+H998+H999+H1000+H1007+H993+H994+H995+H996+H997+H1001+H1002+H1003+H1004+H1005+H1006+H1007+H1008+H1009</f>
        <v>0</v>
      </c>
      <c r="I987" s="173">
        <f t="shared" si="225"/>
        <v>0</v>
      </c>
      <c r="J987" s="173">
        <f t="shared" si="225"/>
        <v>0</v>
      </c>
      <c r="K987" s="173">
        <f t="shared" si="225"/>
        <v>0</v>
      </c>
      <c r="L987" s="173">
        <f t="shared" si="225"/>
        <v>0</v>
      </c>
      <c r="M987" s="173">
        <f t="shared" si="225"/>
        <v>0</v>
      </c>
      <c r="N987" s="173">
        <f t="shared" si="225"/>
        <v>0</v>
      </c>
      <c r="O987" s="173">
        <f t="shared" si="225"/>
        <v>0</v>
      </c>
      <c r="P987" s="173">
        <f t="shared" si="225"/>
        <v>0</v>
      </c>
      <c r="Q987" s="173">
        <f t="shared" si="225"/>
        <v>0</v>
      </c>
    </row>
    <row r="988" spans="1:17" s="3" customFormat="1" ht="126" hidden="1">
      <c r="A988" s="263" t="s">
        <v>658</v>
      </c>
      <c r="B988" s="238"/>
      <c r="C988" s="238"/>
      <c r="D988" s="211">
        <f aca="true" t="shared" si="226" ref="D988:D1118">+F988+G988+H988+I988+J988+K988+L988+M988+N988+O988+P988+Q988</f>
        <v>0</v>
      </c>
      <c r="E988" s="239"/>
      <c r="F988" s="239"/>
      <c r="G988" s="240"/>
      <c r="H988" s="239"/>
      <c r="I988" s="239"/>
      <c r="J988" s="241"/>
      <c r="K988" s="241"/>
      <c r="L988" s="241"/>
      <c r="M988" s="199"/>
      <c r="N988" s="241"/>
      <c r="O988" s="241"/>
      <c r="P988" s="241"/>
      <c r="Q988" s="241"/>
    </row>
    <row r="989" spans="1:17" s="1" customFormat="1" ht="110.25" hidden="1">
      <c r="A989" s="263" t="s">
        <v>659</v>
      </c>
      <c r="B989" s="242"/>
      <c r="C989" s="242"/>
      <c r="D989" s="243">
        <f t="shared" si="226"/>
        <v>0</v>
      </c>
      <c r="E989" s="244"/>
      <c r="F989" s="244"/>
      <c r="G989" s="171"/>
      <c r="H989" s="244"/>
      <c r="I989" s="244"/>
      <c r="J989" s="244"/>
      <c r="K989" s="244"/>
      <c r="L989" s="244"/>
      <c r="M989" s="199"/>
      <c r="N989" s="244"/>
      <c r="O989" s="244"/>
      <c r="P989" s="244"/>
      <c r="Q989" s="244"/>
    </row>
    <row r="990" spans="1:17" s="1" customFormat="1" ht="126" hidden="1">
      <c r="A990" s="263" t="s">
        <v>660</v>
      </c>
      <c r="B990" s="242"/>
      <c r="C990" s="242"/>
      <c r="D990" s="243">
        <f t="shared" si="226"/>
        <v>0</v>
      </c>
      <c r="E990" s="244"/>
      <c r="F990" s="244"/>
      <c r="G990" s="171"/>
      <c r="H990" s="244"/>
      <c r="I990" s="244"/>
      <c r="J990" s="244"/>
      <c r="K990" s="244"/>
      <c r="L990" s="244"/>
      <c r="M990" s="199"/>
      <c r="N990" s="244"/>
      <c r="O990" s="244"/>
      <c r="P990" s="244"/>
      <c r="Q990" s="244"/>
    </row>
    <row r="991" spans="1:17" s="3" customFormat="1" ht="126" hidden="1">
      <c r="A991" s="263" t="s">
        <v>661</v>
      </c>
      <c r="B991" s="238"/>
      <c r="C991" s="238"/>
      <c r="D991" s="173">
        <f t="shared" si="226"/>
        <v>0</v>
      </c>
      <c r="E991" s="241"/>
      <c r="F991" s="241"/>
      <c r="G991" s="245"/>
      <c r="H991" s="241"/>
      <c r="I991" s="241"/>
      <c r="J991" s="241"/>
      <c r="K991" s="241"/>
      <c r="L991" s="241"/>
      <c r="M991" s="199"/>
      <c r="N991" s="241"/>
      <c r="O991" s="241"/>
      <c r="P991" s="241"/>
      <c r="Q991" s="241"/>
    </row>
    <row r="992" spans="1:17" s="1" customFormat="1" ht="148.5" customHeight="1" hidden="1">
      <c r="A992" s="263" t="s">
        <v>662</v>
      </c>
      <c r="B992" s="242"/>
      <c r="C992" s="242"/>
      <c r="D992" s="243">
        <f t="shared" si="226"/>
        <v>0</v>
      </c>
      <c r="E992" s="244"/>
      <c r="F992" s="244"/>
      <c r="G992" s="246"/>
      <c r="H992" s="244"/>
      <c r="I992" s="244"/>
      <c r="J992" s="244"/>
      <c r="K992" s="244"/>
      <c r="L992" s="244"/>
      <c r="M992" s="199"/>
      <c r="N992" s="244"/>
      <c r="O992" s="244"/>
      <c r="P992" s="244"/>
      <c r="Q992" s="244"/>
    </row>
    <row r="993" spans="1:17" s="1" customFormat="1" ht="165.75" customHeight="1" hidden="1">
      <c r="A993" s="136" t="s">
        <v>622</v>
      </c>
      <c r="B993" s="242"/>
      <c r="C993" s="242"/>
      <c r="D993" s="243">
        <f>+F993+G993+H993+I993+J993+K993+L993+M993+N993+O993+P993+Q993</f>
        <v>0</v>
      </c>
      <c r="E993" s="244"/>
      <c r="F993" s="244"/>
      <c r="G993" s="246"/>
      <c r="H993" s="244"/>
      <c r="I993" s="244"/>
      <c r="J993" s="244"/>
      <c r="K993" s="244"/>
      <c r="L993" s="244"/>
      <c r="M993" s="199"/>
      <c r="N993" s="244"/>
      <c r="O993" s="244"/>
      <c r="P993" s="244"/>
      <c r="Q993" s="244"/>
    </row>
    <row r="994" spans="1:17" s="1" customFormat="1" ht="148.5" customHeight="1" hidden="1">
      <c r="A994" s="136" t="s">
        <v>623</v>
      </c>
      <c r="B994" s="242"/>
      <c r="C994" s="242"/>
      <c r="D994" s="286">
        <f>+F994+G994+H994+I994+J994+K994+L994+M994+N994+O994+P994+Q994</f>
        <v>0</v>
      </c>
      <c r="E994" s="244"/>
      <c r="F994" s="244"/>
      <c r="G994" s="246"/>
      <c r="H994" s="267"/>
      <c r="I994" s="244"/>
      <c r="J994" s="244"/>
      <c r="K994" s="244"/>
      <c r="L994" s="244"/>
      <c r="M994" s="199"/>
      <c r="N994" s="244"/>
      <c r="O994" s="244"/>
      <c r="P994" s="244"/>
      <c r="Q994" s="244"/>
    </row>
    <row r="995" spans="1:17" s="1" customFormat="1" ht="144.75" customHeight="1" hidden="1">
      <c r="A995" s="269" t="s">
        <v>494</v>
      </c>
      <c r="B995" s="242"/>
      <c r="C995" s="242"/>
      <c r="D995" s="287">
        <f>+F995+G995+H995+I995+J995+K995+L995+M995+N995+O995+P995+Q995</f>
        <v>0</v>
      </c>
      <c r="E995" s="242"/>
      <c r="F995" s="242"/>
      <c r="G995" s="242"/>
      <c r="H995" s="270"/>
      <c r="I995" s="242"/>
      <c r="J995" s="242"/>
      <c r="K995" s="242"/>
      <c r="L995" s="242"/>
      <c r="M995" s="199"/>
      <c r="N995" s="242"/>
      <c r="O995" s="242"/>
      <c r="P995" s="242"/>
      <c r="Q995" s="242"/>
    </row>
    <row r="996" spans="1:17" s="1" customFormat="1" ht="177.75" customHeight="1" hidden="1">
      <c r="A996" s="136" t="s">
        <v>621</v>
      </c>
      <c r="B996" s="242"/>
      <c r="C996" s="242"/>
      <c r="D996" s="162">
        <f>+F996+G996+H996+I996+J996+K996+L996+M996+N996+O996+P996+Q996</f>
        <v>0</v>
      </c>
      <c r="E996" s="242"/>
      <c r="F996" s="242"/>
      <c r="G996" s="242"/>
      <c r="H996" s="242"/>
      <c r="I996" s="242"/>
      <c r="J996" s="242"/>
      <c r="K996" s="242"/>
      <c r="L996" s="242"/>
      <c r="M996" s="199"/>
      <c r="N996" s="242"/>
      <c r="O996" s="242"/>
      <c r="P996" s="242"/>
      <c r="Q996" s="242"/>
    </row>
    <row r="997" spans="1:17" s="1" customFormat="1" ht="141.75" hidden="1">
      <c r="A997" s="264" t="s">
        <v>631</v>
      </c>
      <c r="B997" s="242"/>
      <c r="C997" s="242"/>
      <c r="D997" s="162">
        <f>+F997+G997+H997+I997+J997+K997+L997+M997+N997+O997+P997+Q997</f>
        <v>0</v>
      </c>
      <c r="E997" s="242"/>
      <c r="F997" s="242"/>
      <c r="G997" s="242"/>
      <c r="H997" s="242"/>
      <c r="I997" s="242"/>
      <c r="J997" s="242"/>
      <c r="K997" s="242"/>
      <c r="L997" s="242"/>
      <c r="M997" s="199"/>
      <c r="N997" s="242"/>
      <c r="O997" s="242"/>
      <c r="P997" s="242"/>
      <c r="Q997" s="242"/>
    </row>
    <row r="998" spans="1:17" s="1" customFormat="1" ht="139.5" customHeight="1" hidden="1">
      <c r="A998" s="136" t="s">
        <v>495</v>
      </c>
      <c r="B998" s="242"/>
      <c r="C998" s="242"/>
      <c r="D998" s="243">
        <f t="shared" si="226"/>
        <v>0</v>
      </c>
      <c r="E998" s="244"/>
      <c r="F998" s="244"/>
      <c r="G998" s="246"/>
      <c r="H998" s="244"/>
      <c r="I998" s="244"/>
      <c r="J998" s="244"/>
      <c r="K998" s="244"/>
      <c r="L998" s="244"/>
      <c r="M998" s="199"/>
      <c r="N998" s="244"/>
      <c r="O998" s="244"/>
      <c r="P998" s="244"/>
      <c r="Q998" s="244"/>
    </row>
    <row r="999" spans="1:17" s="1" customFormat="1" ht="130.5" customHeight="1" hidden="1">
      <c r="A999" s="136" t="s">
        <v>496</v>
      </c>
      <c r="B999" s="242"/>
      <c r="C999" s="242"/>
      <c r="D999" s="243">
        <f t="shared" si="226"/>
        <v>0</v>
      </c>
      <c r="E999" s="244"/>
      <c r="F999" s="244"/>
      <c r="G999" s="246"/>
      <c r="H999" s="244"/>
      <c r="I999" s="244"/>
      <c r="J999" s="244"/>
      <c r="K999" s="244"/>
      <c r="L999" s="244"/>
      <c r="M999" s="199"/>
      <c r="N999" s="244"/>
      <c r="O999" s="244"/>
      <c r="P999" s="244"/>
      <c r="Q999" s="244"/>
    </row>
    <row r="1000" spans="1:17" s="1" customFormat="1" ht="181.5" customHeight="1" hidden="1">
      <c r="A1000" s="106" t="s">
        <v>333</v>
      </c>
      <c r="B1000" s="242"/>
      <c r="C1000" s="242"/>
      <c r="D1000" s="243">
        <f t="shared" si="226"/>
        <v>0</v>
      </c>
      <c r="E1000" s="244"/>
      <c r="F1000" s="244"/>
      <c r="G1000" s="246"/>
      <c r="H1000" s="244"/>
      <c r="I1000" s="244"/>
      <c r="J1000" s="244"/>
      <c r="K1000" s="244"/>
      <c r="L1000" s="244"/>
      <c r="M1000" s="199"/>
      <c r="N1000" s="244"/>
      <c r="O1000" s="244"/>
      <c r="P1000" s="244"/>
      <c r="Q1000" s="244"/>
    </row>
    <row r="1001" spans="1:17" s="1" customFormat="1" ht="153" customHeight="1" hidden="1">
      <c r="A1001" s="106" t="s">
        <v>336</v>
      </c>
      <c r="B1001" s="242"/>
      <c r="C1001" s="242"/>
      <c r="D1001" s="243">
        <f t="shared" si="226"/>
        <v>0</v>
      </c>
      <c r="E1001" s="244"/>
      <c r="F1001" s="244"/>
      <c r="G1001" s="247"/>
      <c r="H1001" s="244"/>
      <c r="I1001" s="244"/>
      <c r="J1001" s="244"/>
      <c r="K1001" s="244"/>
      <c r="L1001" s="244"/>
      <c r="M1001" s="199"/>
      <c r="N1001" s="244"/>
      <c r="O1001" s="244"/>
      <c r="P1001" s="244"/>
      <c r="Q1001" s="244"/>
    </row>
    <row r="1002" spans="1:17" s="1" customFormat="1" ht="189" hidden="1">
      <c r="A1002" s="248" t="s">
        <v>382</v>
      </c>
      <c r="B1002" s="242"/>
      <c r="C1002" s="242"/>
      <c r="D1002" s="243">
        <f t="shared" si="226"/>
        <v>0</v>
      </c>
      <c r="E1002" s="244"/>
      <c r="F1002" s="244"/>
      <c r="G1002" s="247"/>
      <c r="H1002" s="244"/>
      <c r="I1002" s="244"/>
      <c r="J1002" s="244"/>
      <c r="K1002" s="244"/>
      <c r="L1002" s="244"/>
      <c r="M1002" s="244"/>
      <c r="N1002" s="244"/>
      <c r="O1002" s="244"/>
      <c r="P1002" s="244"/>
      <c r="Q1002" s="244"/>
    </row>
    <row r="1003" spans="1:17" s="1" customFormat="1" ht="94.5" hidden="1">
      <c r="A1003" s="237" t="s">
        <v>383</v>
      </c>
      <c r="B1003" s="242"/>
      <c r="C1003" s="242"/>
      <c r="D1003" s="243">
        <f t="shared" si="226"/>
        <v>0</v>
      </c>
      <c r="E1003" s="244"/>
      <c r="F1003" s="244"/>
      <c r="G1003" s="247"/>
      <c r="H1003" s="244"/>
      <c r="I1003" s="244"/>
      <c r="J1003" s="244"/>
      <c r="K1003" s="244"/>
      <c r="L1003" s="244"/>
      <c r="M1003" s="244"/>
      <c r="N1003" s="244"/>
      <c r="O1003" s="244"/>
      <c r="P1003" s="244"/>
      <c r="Q1003" s="244"/>
    </row>
    <row r="1004" spans="1:17" s="1" customFormat="1" ht="63" customHeight="1" hidden="1">
      <c r="A1004" s="237"/>
      <c r="B1004" s="242"/>
      <c r="C1004" s="242"/>
      <c r="D1004" s="243">
        <f t="shared" si="226"/>
        <v>0</v>
      </c>
      <c r="E1004" s="242"/>
      <c r="F1004" s="242"/>
      <c r="G1004" s="242"/>
      <c r="H1004" s="242"/>
      <c r="I1004" s="242"/>
      <c r="J1004" s="242"/>
      <c r="K1004" s="242"/>
      <c r="L1004" s="242"/>
      <c r="M1004" s="242"/>
      <c r="N1004" s="242"/>
      <c r="O1004" s="242"/>
      <c r="P1004" s="242"/>
      <c r="Q1004" s="242"/>
    </row>
    <row r="1005" spans="1:17" s="1" customFormat="1" ht="43.5" customHeight="1" hidden="1">
      <c r="A1005" s="249"/>
      <c r="B1005" s="242"/>
      <c r="C1005" s="242"/>
      <c r="D1005" s="162">
        <f>+F1005+G1005+H1005+I1005+J1005+K1005+L1005+M1005+N1005+O1005+P1005+Q1005</f>
        <v>0</v>
      </c>
      <c r="E1005" s="242"/>
      <c r="F1005" s="242"/>
      <c r="G1005" s="242"/>
      <c r="H1005" s="242"/>
      <c r="I1005" s="242"/>
      <c r="J1005" s="242"/>
      <c r="K1005" s="242"/>
      <c r="L1005" s="242"/>
      <c r="M1005" s="242"/>
      <c r="N1005" s="242"/>
      <c r="O1005" s="242"/>
      <c r="P1005" s="242"/>
      <c r="Q1005" s="242"/>
    </row>
    <row r="1006" spans="1:17" s="1" customFormat="1" ht="43.5" customHeight="1" hidden="1">
      <c r="A1006" s="249"/>
      <c r="B1006" s="242"/>
      <c r="C1006" s="242"/>
      <c r="D1006" s="162">
        <f>+F1006+G1006+H1006+I1006+J1006+K1006+L1006+M1006+N1006+O1006+P1006+Q1006</f>
        <v>0</v>
      </c>
      <c r="E1006" s="242"/>
      <c r="F1006" s="242"/>
      <c r="G1006" s="242"/>
      <c r="H1006" s="242"/>
      <c r="I1006" s="242"/>
      <c r="J1006" s="242"/>
      <c r="K1006" s="242"/>
      <c r="L1006" s="242"/>
      <c r="M1006" s="242"/>
      <c r="N1006" s="242"/>
      <c r="O1006" s="242"/>
      <c r="P1006" s="242"/>
      <c r="Q1006" s="242"/>
    </row>
    <row r="1007" spans="1:17" s="1" customFormat="1" ht="63" customHeight="1" hidden="1">
      <c r="A1007" s="237"/>
      <c r="B1007" s="242"/>
      <c r="C1007" s="242"/>
      <c r="D1007" s="162">
        <f t="shared" si="226"/>
        <v>0</v>
      </c>
      <c r="E1007" s="242"/>
      <c r="F1007" s="242"/>
      <c r="G1007" s="242"/>
      <c r="H1007" s="242"/>
      <c r="I1007" s="242"/>
      <c r="J1007" s="242"/>
      <c r="K1007" s="242"/>
      <c r="L1007" s="242"/>
      <c r="M1007" s="242"/>
      <c r="N1007" s="242"/>
      <c r="O1007" s="242"/>
      <c r="P1007" s="242"/>
      <c r="Q1007" s="242"/>
    </row>
    <row r="1008" spans="1:17" s="1" customFormat="1" ht="43.5" customHeight="1" hidden="1">
      <c r="A1008" s="249"/>
      <c r="B1008" s="242"/>
      <c r="C1008" s="242"/>
      <c r="D1008" s="162">
        <f t="shared" si="226"/>
        <v>0</v>
      </c>
      <c r="E1008" s="242"/>
      <c r="F1008" s="242"/>
      <c r="G1008" s="242"/>
      <c r="H1008" s="242"/>
      <c r="I1008" s="242"/>
      <c r="J1008" s="242"/>
      <c r="K1008" s="242"/>
      <c r="L1008" s="242"/>
      <c r="M1008" s="242"/>
      <c r="N1008" s="242"/>
      <c r="O1008" s="242"/>
      <c r="P1008" s="242"/>
      <c r="Q1008" s="242"/>
    </row>
    <row r="1009" spans="1:17" s="1" customFormat="1" ht="43.5" customHeight="1" hidden="1">
      <c r="A1009" s="249"/>
      <c r="B1009" s="242"/>
      <c r="C1009" s="242"/>
      <c r="D1009" s="162">
        <f t="shared" si="226"/>
        <v>0</v>
      </c>
      <c r="E1009" s="242"/>
      <c r="F1009" s="242"/>
      <c r="G1009" s="242"/>
      <c r="H1009" s="242"/>
      <c r="I1009" s="242"/>
      <c r="J1009" s="242"/>
      <c r="K1009" s="242"/>
      <c r="L1009" s="242"/>
      <c r="M1009" s="242"/>
      <c r="N1009" s="242"/>
      <c r="O1009" s="242"/>
      <c r="P1009" s="242"/>
      <c r="Q1009" s="242"/>
    </row>
    <row r="1010" spans="1:17" s="1" customFormat="1" ht="15.75" customHeight="1" hidden="1">
      <c r="A1010" s="249"/>
      <c r="B1010" s="242"/>
      <c r="C1010" s="242"/>
      <c r="D1010" s="162">
        <f t="shared" si="226"/>
        <v>0</v>
      </c>
      <c r="E1010" s="242"/>
      <c r="F1010" s="242"/>
      <c r="G1010" s="242"/>
      <c r="H1010" s="242"/>
      <c r="I1010" s="242"/>
      <c r="J1010" s="242"/>
      <c r="K1010" s="242"/>
      <c r="L1010" s="242"/>
      <c r="M1010" s="242"/>
      <c r="N1010" s="242"/>
      <c r="O1010" s="242"/>
      <c r="P1010" s="242"/>
      <c r="Q1010" s="242"/>
    </row>
    <row r="1011" spans="1:17" s="3" customFormat="1" ht="45" customHeight="1" hidden="1">
      <c r="A1011" s="95" t="s">
        <v>122</v>
      </c>
      <c r="B1011" s="138"/>
      <c r="C1011" s="138">
        <v>3110</v>
      </c>
      <c r="D1011" s="138">
        <f>+F1011+G1011+H1011+I1011+J1011+K1011+L1011+M1011+N1011+O1011+P1011+Q1011</f>
        <v>0</v>
      </c>
      <c r="E1011" s="138">
        <f>+E1023+E1024+E1025+E1026+E1027+E1028+E1029+E1030+E1031+E1032+E1033+E1034+E1050+E1051</f>
        <v>0</v>
      </c>
      <c r="F1011" s="138">
        <f>SUM(F1012:F1046)</f>
        <v>0</v>
      </c>
      <c r="G1011" s="138">
        <f aca="true" t="shared" si="227" ref="G1011:Q1011">SUM(G1012:G1046)</f>
        <v>0</v>
      </c>
      <c r="H1011" s="138">
        <f t="shared" si="227"/>
        <v>0</v>
      </c>
      <c r="I1011" s="138">
        <f t="shared" si="227"/>
        <v>0</v>
      </c>
      <c r="J1011" s="138">
        <f t="shared" si="227"/>
        <v>0</v>
      </c>
      <c r="K1011" s="138">
        <f t="shared" si="227"/>
        <v>0</v>
      </c>
      <c r="L1011" s="138">
        <f t="shared" si="227"/>
        <v>0</v>
      </c>
      <c r="M1011" s="138">
        <f t="shared" si="227"/>
        <v>0</v>
      </c>
      <c r="N1011" s="138">
        <f t="shared" si="227"/>
        <v>0</v>
      </c>
      <c r="O1011" s="138">
        <f t="shared" si="227"/>
        <v>0</v>
      </c>
      <c r="P1011" s="138">
        <f t="shared" si="227"/>
        <v>0</v>
      </c>
      <c r="Q1011" s="138">
        <f t="shared" si="227"/>
        <v>0</v>
      </c>
    </row>
    <row r="1012" spans="1:21" s="1" customFormat="1" ht="31.5" hidden="1">
      <c r="A1012" s="263" t="s">
        <v>635</v>
      </c>
      <c r="B1012" s="183"/>
      <c r="C1012" s="183"/>
      <c r="D1012" s="162">
        <f aca="true" t="shared" si="228" ref="D1012:D1022">+F1012+G1012+H1012+I1012+J1012+K1012+L1012+M1012+N1012+O1012+P1012+Q1012</f>
        <v>0</v>
      </c>
      <c r="E1012" s="183"/>
      <c r="F1012" s="183"/>
      <c r="G1012" s="250"/>
      <c r="H1012" s="183"/>
      <c r="I1012" s="183"/>
      <c r="J1012" s="183"/>
      <c r="K1012" s="183"/>
      <c r="L1012" s="183"/>
      <c r="M1012" s="199"/>
      <c r="N1012" s="183"/>
      <c r="O1012" s="183"/>
      <c r="P1012" s="183"/>
      <c r="Q1012" s="183"/>
      <c r="R1012" s="42"/>
      <c r="S1012" s="42"/>
      <c r="T1012" s="42"/>
      <c r="U1012" s="42"/>
    </row>
    <row r="1013" spans="1:21" s="1" customFormat="1" ht="15.75" hidden="1">
      <c r="A1013" s="263" t="s">
        <v>636</v>
      </c>
      <c r="B1013" s="183"/>
      <c r="C1013" s="183"/>
      <c r="D1013" s="162">
        <f t="shared" si="228"/>
        <v>0</v>
      </c>
      <c r="E1013" s="183"/>
      <c r="F1013" s="183"/>
      <c r="G1013" s="250"/>
      <c r="H1013" s="183"/>
      <c r="I1013" s="183"/>
      <c r="J1013" s="183"/>
      <c r="K1013" s="183"/>
      <c r="L1013" s="183"/>
      <c r="M1013" s="199"/>
      <c r="N1013" s="183"/>
      <c r="O1013" s="183"/>
      <c r="P1013" s="183"/>
      <c r="Q1013" s="183"/>
      <c r="R1013" s="42"/>
      <c r="S1013" s="42"/>
      <c r="T1013" s="42"/>
      <c r="U1013" s="42"/>
    </row>
    <row r="1014" spans="1:21" s="1" customFormat="1" ht="33" customHeight="1" hidden="1">
      <c r="A1014" s="263" t="s">
        <v>599</v>
      </c>
      <c r="B1014" s="183"/>
      <c r="C1014" s="183"/>
      <c r="D1014" s="162">
        <f t="shared" si="228"/>
        <v>0</v>
      </c>
      <c r="E1014" s="183"/>
      <c r="F1014" s="183"/>
      <c r="G1014" s="250"/>
      <c r="H1014" s="183"/>
      <c r="I1014" s="183"/>
      <c r="J1014" s="183"/>
      <c r="K1014" s="183"/>
      <c r="L1014" s="183"/>
      <c r="M1014" s="199"/>
      <c r="N1014" s="183"/>
      <c r="O1014" s="183"/>
      <c r="P1014" s="183"/>
      <c r="Q1014" s="183"/>
      <c r="R1014" s="42"/>
      <c r="S1014" s="42"/>
      <c r="T1014" s="42"/>
      <c r="U1014" s="42"/>
    </row>
    <row r="1015" spans="1:21" s="1" customFormat="1" ht="110.25" hidden="1">
      <c r="A1015" s="263" t="s">
        <v>663</v>
      </c>
      <c r="B1015" s="183"/>
      <c r="C1015" s="183"/>
      <c r="D1015" s="162">
        <f t="shared" si="228"/>
        <v>0</v>
      </c>
      <c r="E1015" s="183"/>
      <c r="F1015" s="183"/>
      <c r="G1015" s="250"/>
      <c r="H1015" s="183"/>
      <c r="I1015" s="183"/>
      <c r="J1015" s="183"/>
      <c r="K1015" s="183"/>
      <c r="L1015" s="183"/>
      <c r="M1015" s="199"/>
      <c r="N1015" s="183"/>
      <c r="O1015" s="183"/>
      <c r="P1015" s="183"/>
      <c r="Q1015" s="183"/>
      <c r="R1015" s="42"/>
      <c r="S1015" s="42"/>
      <c r="T1015" s="42"/>
      <c r="U1015" s="42"/>
    </row>
    <row r="1016" spans="1:21" s="1" customFormat="1" ht="31.5" hidden="1">
      <c r="A1016" s="136" t="s">
        <v>468</v>
      </c>
      <c r="B1016" s="183"/>
      <c r="C1016" s="183"/>
      <c r="D1016" s="162">
        <f t="shared" si="228"/>
        <v>0</v>
      </c>
      <c r="E1016" s="183"/>
      <c r="F1016" s="183"/>
      <c r="G1016" s="250"/>
      <c r="H1016" s="183"/>
      <c r="I1016" s="183"/>
      <c r="J1016" s="183"/>
      <c r="K1016" s="183"/>
      <c r="L1016" s="183"/>
      <c r="M1016" s="199"/>
      <c r="N1016" s="183"/>
      <c r="O1016" s="183"/>
      <c r="P1016" s="183"/>
      <c r="Q1016" s="183"/>
      <c r="R1016" s="42"/>
      <c r="S1016" s="42"/>
      <c r="T1016" s="42"/>
      <c r="U1016" s="42"/>
    </row>
    <row r="1017" spans="1:21" s="1" customFormat="1" ht="15.75" hidden="1">
      <c r="A1017" s="136" t="s">
        <v>469</v>
      </c>
      <c r="B1017" s="183"/>
      <c r="C1017" s="183"/>
      <c r="D1017" s="162">
        <f t="shared" si="228"/>
        <v>0</v>
      </c>
      <c r="E1017" s="183"/>
      <c r="F1017" s="183"/>
      <c r="G1017" s="250"/>
      <c r="H1017" s="183"/>
      <c r="I1017" s="183"/>
      <c r="J1017" s="183"/>
      <c r="K1017" s="183"/>
      <c r="L1017" s="183"/>
      <c r="M1017" s="199"/>
      <c r="N1017" s="183"/>
      <c r="O1017" s="183"/>
      <c r="P1017" s="183"/>
      <c r="Q1017" s="183"/>
      <c r="R1017" s="42"/>
      <c r="S1017" s="42"/>
      <c r="T1017" s="42"/>
      <c r="U1017" s="42"/>
    </row>
    <row r="1018" spans="1:21" s="1" customFormat="1" ht="33" customHeight="1" hidden="1">
      <c r="A1018" s="136" t="s">
        <v>470</v>
      </c>
      <c r="B1018" s="183"/>
      <c r="C1018" s="183"/>
      <c r="D1018" s="162">
        <f t="shared" si="228"/>
        <v>0</v>
      </c>
      <c r="E1018" s="183"/>
      <c r="F1018" s="183"/>
      <c r="G1018" s="203"/>
      <c r="H1018" s="183"/>
      <c r="I1018" s="183"/>
      <c r="J1018" s="183"/>
      <c r="K1018" s="183"/>
      <c r="L1018" s="183"/>
      <c r="M1018" s="199"/>
      <c r="N1018" s="183"/>
      <c r="O1018" s="183"/>
      <c r="P1018" s="183"/>
      <c r="Q1018" s="183"/>
      <c r="R1018" s="42"/>
      <c r="S1018" s="42"/>
      <c r="T1018" s="42"/>
      <c r="U1018" s="42"/>
    </row>
    <row r="1019" spans="1:21" s="1" customFormat="1" ht="59.25" customHeight="1" hidden="1">
      <c r="A1019" s="136" t="s">
        <v>471</v>
      </c>
      <c r="B1019" s="183"/>
      <c r="C1019" s="183"/>
      <c r="D1019" s="162">
        <f t="shared" si="228"/>
        <v>0</v>
      </c>
      <c r="E1019" s="183"/>
      <c r="F1019" s="183"/>
      <c r="G1019" s="203"/>
      <c r="H1019" s="183"/>
      <c r="I1019" s="183"/>
      <c r="J1019" s="183"/>
      <c r="K1019" s="183"/>
      <c r="L1019" s="183"/>
      <c r="M1019" s="199"/>
      <c r="N1019" s="183"/>
      <c r="O1019" s="183"/>
      <c r="P1019" s="183"/>
      <c r="Q1019" s="183"/>
      <c r="R1019" s="42"/>
      <c r="S1019" s="42"/>
      <c r="T1019" s="42"/>
      <c r="U1019" s="42"/>
    </row>
    <row r="1020" spans="1:21" s="1" customFormat="1" ht="36.75" customHeight="1" hidden="1">
      <c r="A1020" s="136" t="s">
        <v>472</v>
      </c>
      <c r="B1020" s="183"/>
      <c r="C1020" s="183"/>
      <c r="D1020" s="162">
        <f t="shared" si="228"/>
        <v>0</v>
      </c>
      <c r="E1020" s="183"/>
      <c r="F1020" s="183"/>
      <c r="G1020" s="203"/>
      <c r="H1020" s="183"/>
      <c r="I1020" s="183"/>
      <c r="J1020" s="183"/>
      <c r="K1020" s="183"/>
      <c r="L1020" s="183"/>
      <c r="M1020" s="199"/>
      <c r="N1020" s="183"/>
      <c r="O1020" s="183"/>
      <c r="P1020" s="183"/>
      <c r="Q1020" s="183"/>
      <c r="R1020" s="42"/>
      <c r="S1020" s="42"/>
      <c r="T1020" s="42"/>
      <c r="U1020" s="42"/>
    </row>
    <row r="1021" spans="1:21" s="1" customFormat="1" ht="34.5" customHeight="1" hidden="1">
      <c r="A1021" s="136" t="s">
        <v>473</v>
      </c>
      <c r="B1021" s="183"/>
      <c r="C1021" s="183"/>
      <c r="D1021" s="162">
        <f t="shared" si="228"/>
        <v>0</v>
      </c>
      <c r="E1021" s="183"/>
      <c r="F1021" s="183"/>
      <c r="G1021" s="203"/>
      <c r="H1021" s="183"/>
      <c r="I1021" s="183"/>
      <c r="J1021" s="183"/>
      <c r="K1021" s="183"/>
      <c r="L1021" s="183"/>
      <c r="M1021" s="199"/>
      <c r="N1021" s="183"/>
      <c r="O1021" s="183"/>
      <c r="P1021" s="183"/>
      <c r="Q1021" s="183"/>
      <c r="R1021" s="42"/>
      <c r="S1021" s="42"/>
      <c r="T1021" s="42"/>
      <c r="U1021" s="42"/>
    </row>
    <row r="1022" spans="1:21" s="1" customFormat="1" ht="36" customHeight="1" hidden="1">
      <c r="A1022" s="251" t="s">
        <v>474</v>
      </c>
      <c r="B1022" s="183"/>
      <c r="C1022" s="183"/>
      <c r="D1022" s="162">
        <f t="shared" si="228"/>
        <v>0</v>
      </c>
      <c r="E1022" s="183"/>
      <c r="F1022" s="183"/>
      <c r="G1022" s="203"/>
      <c r="H1022" s="183"/>
      <c r="I1022" s="183"/>
      <c r="J1022" s="183"/>
      <c r="K1022" s="183"/>
      <c r="L1022" s="183"/>
      <c r="M1022" s="199"/>
      <c r="N1022" s="183"/>
      <c r="O1022" s="183"/>
      <c r="P1022" s="183"/>
      <c r="Q1022" s="183"/>
      <c r="R1022" s="42"/>
      <c r="S1022" s="42"/>
      <c r="T1022" s="42"/>
      <c r="U1022" s="42"/>
    </row>
    <row r="1023" spans="1:21" s="1" customFormat="1" ht="47.25" hidden="1">
      <c r="A1023" s="136" t="s">
        <v>475</v>
      </c>
      <c r="B1023" s="183"/>
      <c r="C1023" s="183"/>
      <c r="D1023" s="162">
        <f t="shared" si="226"/>
        <v>0</v>
      </c>
      <c r="E1023" s="183"/>
      <c r="F1023" s="183"/>
      <c r="G1023" s="250"/>
      <c r="H1023" s="183"/>
      <c r="I1023" s="183"/>
      <c r="J1023" s="183"/>
      <c r="K1023" s="183"/>
      <c r="L1023" s="183"/>
      <c r="M1023" s="199"/>
      <c r="N1023" s="183"/>
      <c r="O1023" s="183"/>
      <c r="P1023" s="183"/>
      <c r="Q1023" s="183"/>
      <c r="R1023" s="42"/>
      <c r="S1023" s="42"/>
      <c r="T1023" s="42"/>
      <c r="U1023" s="42"/>
    </row>
    <row r="1024" spans="1:21" s="1" customFormat="1" ht="31.5" hidden="1">
      <c r="A1024" s="136" t="s">
        <v>476</v>
      </c>
      <c r="B1024" s="183"/>
      <c r="C1024" s="183"/>
      <c r="D1024" s="162">
        <f t="shared" si="226"/>
        <v>0</v>
      </c>
      <c r="E1024" s="183"/>
      <c r="F1024" s="183"/>
      <c r="G1024" s="250"/>
      <c r="H1024" s="183"/>
      <c r="I1024" s="183"/>
      <c r="J1024" s="183"/>
      <c r="K1024" s="183"/>
      <c r="L1024" s="183"/>
      <c r="M1024" s="199"/>
      <c r="N1024" s="183"/>
      <c r="O1024" s="183"/>
      <c r="P1024" s="183"/>
      <c r="Q1024" s="183"/>
      <c r="R1024" s="42"/>
      <c r="S1024" s="42"/>
      <c r="T1024" s="42"/>
      <c r="U1024" s="42"/>
    </row>
    <row r="1025" spans="1:21" s="1" customFormat="1" ht="38.25" customHeight="1" hidden="1">
      <c r="A1025" s="136" t="s">
        <v>477</v>
      </c>
      <c r="B1025" s="183"/>
      <c r="C1025" s="183"/>
      <c r="D1025" s="162">
        <f t="shared" si="226"/>
        <v>0</v>
      </c>
      <c r="E1025" s="183"/>
      <c r="F1025" s="183"/>
      <c r="G1025" s="250"/>
      <c r="H1025" s="183"/>
      <c r="I1025" s="183"/>
      <c r="J1025" s="183"/>
      <c r="K1025" s="183"/>
      <c r="L1025" s="183"/>
      <c r="M1025" s="199"/>
      <c r="N1025" s="183"/>
      <c r="O1025" s="183"/>
      <c r="P1025" s="183"/>
      <c r="Q1025" s="183"/>
      <c r="R1025" s="42"/>
      <c r="S1025" s="42"/>
      <c r="T1025" s="42"/>
      <c r="U1025" s="42"/>
    </row>
    <row r="1026" spans="1:21" s="1" customFormat="1" ht="83.25" customHeight="1" hidden="1">
      <c r="A1026" s="136" t="s">
        <v>478</v>
      </c>
      <c r="B1026" s="183"/>
      <c r="C1026" s="183"/>
      <c r="D1026" s="162">
        <f t="shared" si="226"/>
        <v>0</v>
      </c>
      <c r="E1026" s="183"/>
      <c r="F1026" s="183"/>
      <c r="G1026" s="250"/>
      <c r="H1026" s="183"/>
      <c r="I1026" s="183"/>
      <c r="J1026" s="183"/>
      <c r="K1026" s="183"/>
      <c r="L1026" s="183"/>
      <c r="M1026" s="199"/>
      <c r="N1026" s="183"/>
      <c r="O1026" s="183"/>
      <c r="P1026" s="183"/>
      <c r="Q1026" s="183"/>
      <c r="R1026" s="42"/>
      <c r="S1026" s="42"/>
      <c r="T1026" s="42"/>
      <c r="U1026" s="42"/>
    </row>
    <row r="1027" spans="1:21" s="1" customFormat="1" ht="18" customHeight="1" hidden="1">
      <c r="A1027" s="136" t="s">
        <v>479</v>
      </c>
      <c r="B1027" s="183"/>
      <c r="C1027" s="183"/>
      <c r="D1027" s="162">
        <f t="shared" si="226"/>
        <v>0</v>
      </c>
      <c r="E1027" s="183"/>
      <c r="F1027" s="183"/>
      <c r="G1027" s="250"/>
      <c r="H1027" s="183"/>
      <c r="I1027" s="183"/>
      <c r="J1027" s="183"/>
      <c r="K1027" s="183"/>
      <c r="L1027" s="183"/>
      <c r="M1027" s="199"/>
      <c r="N1027" s="183"/>
      <c r="O1027" s="183"/>
      <c r="P1027" s="183"/>
      <c r="Q1027" s="183"/>
      <c r="R1027" s="42"/>
      <c r="S1027" s="42"/>
      <c r="T1027" s="42"/>
      <c r="U1027" s="42"/>
    </row>
    <row r="1028" spans="1:21" s="1" customFormat="1" ht="37.5" customHeight="1" hidden="1">
      <c r="A1028" s="136" t="s">
        <v>480</v>
      </c>
      <c r="B1028" s="183"/>
      <c r="C1028" s="183"/>
      <c r="D1028" s="162">
        <f t="shared" si="226"/>
        <v>0</v>
      </c>
      <c r="E1028" s="183"/>
      <c r="F1028" s="183"/>
      <c r="G1028" s="250"/>
      <c r="H1028" s="183"/>
      <c r="I1028" s="183"/>
      <c r="J1028" s="183"/>
      <c r="K1028" s="183"/>
      <c r="L1028" s="183"/>
      <c r="M1028" s="199"/>
      <c r="N1028" s="183"/>
      <c r="O1028" s="183"/>
      <c r="P1028" s="183"/>
      <c r="Q1028" s="183"/>
      <c r="R1028" s="42"/>
      <c r="S1028" s="42"/>
      <c r="T1028" s="42"/>
      <c r="U1028" s="42"/>
    </row>
    <row r="1029" spans="1:21" s="1" customFormat="1" ht="33" customHeight="1" hidden="1">
      <c r="A1029" s="136" t="s">
        <v>481</v>
      </c>
      <c r="B1029" s="183"/>
      <c r="C1029" s="183"/>
      <c r="D1029" s="162">
        <f t="shared" si="226"/>
        <v>0</v>
      </c>
      <c r="E1029" s="183"/>
      <c r="F1029" s="183"/>
      <c r="G1029" s="203"/>
      <c r="H1029" s="183"/>
      <c r="I1029" s="183"/>
      <c r="J1029" s="183"/>
      <c r="K1029" s="183"/>
      <c r="L1029" s="183"/>
      <c r="M1029" s="199"/>
      <c r="N1029" s="183"/>
      <c r="O1029" s="183"/>
      <c r="P1029" s="183"/>
      <c r="Q1029" s="183"/>
      <c r="R1029" s="42"/>
      <c r="S1029" s="42"/>
      <c r="T1029" s="42"/>
      <c r="U1029" s="42"/>
    </row>
    <row r="1030" spans="1:21" s="1" customFormat="1" ht="54" customHeight="1" hidden="1">
      <c r="A1030" s="136" t="s">
        <v>482</v>
      </c>
      <c r="B1030" s="183"/>
      <c r="C1030" s="183"/>
      <c r="D1030" s="162">
        <f t="shared" si="226"/>
        <v>0</v>
      </c>
      <c r="E1030" s="183"/>
      <c r="F1030" s="183"/>
      <c r="G1030" s="203"/>
      <c r="H1030" s="183"/>
      <c r="I1030" s="183"/>
      <c r="J1030" s="183"/>
      <c r="K1030" s="183"/>
      <c r="L1030" s="183"/>
      <c r="M1030" s="199"/>
      <c r="N1030" s="183"/>
      <c r="O1030" s="183"/>
      <c r="P1030" s="183"/>
      <c r="Q1030" s="183"/>
      <c r="R1030" s="42"/>
      <c r="S1030" s="42"/>
      <c r="T1030" s="42"/>
      <c r="U1030" s="42"/>
    </row>
    <row r="1031" spans="1:21" s="1" customFormat="1" ht="61.5" customHeight="1" hidden="1">
      <c r="A1031" s="136" t="s">
        <v>483</v>
      </c>
      <c r="B1031" s="183"/>
      <c r="C1031" s="183"/>
      <c r="D1031" s="162">
        <f t="shared" si="226"/>
        <v>0</v>
      </c>
      <c r="E1031" s="183"/>
      <c r="F1031" s="183"/>
      <c r="G1031" s="203"/>
      <c r="H1031" s="183"/>
      <c r="I1031" s="183"/>
      <c r="J1031" s="183"/>
      <c r="K1031" s="183"/>
      <c r="L1031" s="183"/>
      <c r="M1031" s="199"/>
      <c r="N1031" s="183"/>
      <c r="O1031" s="183"/>
      <c r="P1031" s="183"/>
      <c r="Q1031" s="183"/>
      <c r="R1031" s="42"/>
      <c r="S1031" s="42"/>
      <c r="T1031" s="42"/>
      <c r="U1031" s="42"/>
    </row>
    <row r="1032" spans="1:21" s="1" customFormat="1" ht="34.5" customHeight="1" hidden="1">
      <c r="A1032" s="136" t="s">
        <v>484</v>
      </c>
      <c r="B1032" s="183"/>
      <c r="C1032" s="183"/>
      <c r="D1032" s="162">
        <f t="shared" si="226"/>
        <v>0</v>
      </c>
      <c r="E1032" s="183"/>
      <c r="F1032" s="183"/>
      <c r="G1032" s="203"/>
      <c r="H1032" s="183"/>
      <c r="I1032" s="183"/>
      <c r="J1032" s="183"/>
      <c r="K1032" s="183"/>
      <c r="L1032" s="183"/>
      <c r="M1032" s="199"/>
      <c r="N1032" s="183"/>
      <c r="O1032" s="183"/>
      <c r="P1032" s="183"/>
      <c r="Q1032" s="183"/>
      <c r="R1032" s="42"/>
      <c r="S1032" s="42"/>
      <c r="T1032" s="42"/>
      <c r="U1032" s="42"/>
    </row>
    <row r="1033" spans="1:21" s="1" customFormat="1" ht="40.5" customHeight="1" hidden="1">
      <c r="A1033" s="136" t="s">
        <v>485</v>
      </c>
      <c r="B1033" s="183"/>
      <c r="C1033" s="183"/>
      <c r="D1033" s="162">
        <f t="shared" si="226"/>
        <v>0</v>
      </c>
      <c r="E1033" s="183"/>
      <c r="F1033" s="183"/>
      <c r="G1033" s="203"/>
      <c r="H1033" s="183"/>
      <c r="I1033" s="183"/>
      <c r="J1033" s="183"/>
      <c r="K1033" s="183"/>
      <c r="L1033" s="183"/>
      <c r="M1033" s="199"/>
      <c r="N1033" s="183"/>
      <c r="O1033" s="183"/>
      <c r="P1033" s="183"/>
      <c r="Q1033" s="183"/>
      <c r="R1033" s="42"/>
      <c r="S1033" s="42"/>
      <c r="T1033" s="42"/>
      <c r="U1033" s="42"/>
    </row>
    <row r="1034" spans="1:21" s="1" customFormat="1" ht="62.25" customHeight="1" hidden="1">
      <c r="A1034" s="136" t="s">
        <v>486</v>
      </c>
      <c r="B1034" s="183"/>
      <c r="C1034" s="183"/>
      <c r="D1034" s="162">
        <f t="shared" si="226"/>
        <v>0</v>
      </c>
      <c r="E1034" s="183"/>
      <c r="F1034" s="183"/>
      <c r="G1034" s="203"/>
      <c r="H1034" s="183"/>
      <c r="I1034" s="183"/>
      <c r="J1034" s="183"/>
      <c r="K1034" s="183"/>
      <c r="L1034" s="183"/>
      <c r="M1034" s="199"/>
      <c r="N1034" s="183"/>
      <c r="O1034" s="183"/>
      <c r="P1034" s="183"/>
      <c r="Q1034" s="183"/>
      <c r="R1034" s="42"/>
      <c r="S1034" s="42"/>
      <c r="T1034" s="42"/>
      <c r="U1034" s="42"/>
    </row>
    <row r="1035" spans="1:21" s="1" customFormat="1" ht="67.5" customHeight="1" hidden="1">
      <c r="A1035" s="136" t="s">
        <v>487</v>
      </c>
      <c r="B1035" s="183"/>
      <c r="C1035" s="183"/>
      <c r="D1035" s="162">
        <f t="shared" si="226"/>
        <v>0</v>
      </c>
      <c r="E1035" s="183"/>
      <c r="F1035" s="183"/>
      <c r="G1035" s="203"/>
      <c r="H1035" s="183"/>
      <c r="I1035" s="183"/>
      <c r="J1035" s="183"/>
      <c r="K1035" s="183"/>
      <c r="L1035" s="183"/>
      <c r="M1035" s="199"/>
      <c r="N1035" s="183"/>
      <c r="O1035" s="183"/>
      <c r="P1035" s="183"/>
      <c r="Q1035" s="183"/>
      <c r="R1035" s="42"/>
      <c r="S1035" s="42"/>
      <c r="T1035" s="42"/>
      <c r="U1035" s="42"/>
    </row>
    <row r="1036" spans="1:21" s="1" customFormat="1" ht="52.5" customHeight="1" hidden="1">
      <c r="A1036" s="136" t="s">
        <v>488</v>
      </c>
      <c r="B1036" s="183"/>
      <c r="C1036" s="183"/>
      <c r="D1036" s="162">
        <f t="shared" si="226"/>
        <v>0</v>
      </c>
      <c r="E1036" s="183"/>
      <c r="F1036" s="183"/>
      <c r="G1036" s="203"/>
      <c r="H1036" s="183"/>
      <c r="I1036" s="183"/>
      <c r="J1036" s="183"/>
      <c r="K1036" s="183"/>
      <c r="L1036" s="183"/>
      <c r="M1036" s="199"/>
      <c r="N1036" s="183"/>
      <c r="O1036" s="183"/>
      <c r="P1036" s="183"/>
      <c r="Q1036" s="183"/>
      <c r="R1036" s="42"/>
      <c r="S1036" s="42"/>
      <c r="T1036" s="42"/>
      <c r="U1036" s="42"/>
    </row>
    <row r="1037" spans="1:21" s="1" customFormat="1" ht="37.5" customHeight="1" hidden="1">
      <c r="A1037" s="136" t="s">
        <v>489</v>
      </c>
      <c r="B1037" s="183"/>
      <c r="C1037" s="183"/>
      <c r="D1037" s="162">
        <f t="shared" si="226"/>
        <v>0</v>
      </c>
      <c r="E1037" s="183"/>
      <c r="F1037" s="183"/>
      <c r="G1037" s="203"/>
      <c r="H1037" s="183"/>
      <c r="I1037" s="183"/>
      <c r="J1037" s="183"/>
      <c r="K1037" s="183"/>
      <c r="L1037" s="183"/>
      <c r="M1037" s="199"/>
      <c r="N1037" s="183"/>
      <c r="O1037" s="183"/>
      <c r="P1037" s="183"/>
      <c r="Q1037" s="183"/>
      <c r="R1037" s="42"/>
      <c r="S1037" s="42"/>
      <c r="T1037" s="42"/>
      <c r="U1037" s="42"/>
    </row>
    <row r="1038" spans="1:21" s="1" customFormat="1" ht="31.5" customHeight="1" hidden="1">
      <c r="A1038" s="136" t="s">
        <v>490</v>
      </c>
      <c r="B1038" s="183"/>
      <c r="C1038" s="183"/>
      <c r="D1038" s="162">
        <f t="shared" si="226"/>
        <v>0</v>
      </c>
      <c r="E1038" s="183"/>
      <c r="F1038" s="183"/>
      <c r="G1038" s="203"/>
      <c r="H1038" s="183"/>
      <c r="I1038" s="183"/>
      <c r="J1038" s="183"/>
      <c r="K1038" s="183"/>
      <c r="L1038" s="183"/>
      <c r="M1038" s="199"/>
      <c r="N1038" s="183"/>
      <c r="O1038" s="183"/>
      <c r="P1038" s="183"/>
      <c r="Q1038" s="183"/>
      <c r="R1038" s="42"/>
      <c r="S1038" s="42"/>
      <c r="T1038" s="42"/>
      <c r="U1038" s="42"/>
    </row>
    <row r="1039" spans="1:21" s="1" customFormat="1" ht="56.25" customHeight="1" hidden="1">
      <c r="A1039" s="136" t="s">
        <v>491</v>
      </c>
      <c r="B1039" s="183"/>
      <c r="C1039" s="183"/>
      <c r="D1039" s="162">
        <f t="shared" si="226"/>
        <v>0</v>
      </c>
      <c r="E1039" s="183"/>
      <c r="F1039" s="183"/>
      <c r="G1039" s="203"/>
      <c r="H1039" s="183"/>
      <c r="I1039" s="183"/>
      <c r="J1039" s="183"/>
      <c r="K1039" s="183"/>
      <c r="L1039" s="183"/>
      <c r="M1039" s="199"/>
      <c r="N1039" s="183"/>
      <c r="O1039" s="183"/>
      <c r="P1039" s="183"/>
      <c r="Q1039" s="183"/>
      <c r="R1039" s="42"/>
      <c r="S1039" s="42"/>
      <c r="T1039" s="42"/>
      <c r="U1039" s="42"/>
    </row>
    <row r="1040" spans="1:21" s="1" customFormat="1" ht="48.75" customHeight="1" hidden="1">
      <c r="A1040" s="136" t="s">
        <v>492</v>
      </c>
      <c r="B1040" s="183"/>
      <c r="C1040" s="183"/>
      <c r="D1040" s="162">
        <f aca="true" t="shared" si="229" ref="D1040:D1049">+F1040+G1040+H1040+I1040+J1040+K1040+L1040+M1040+N1040+O1040+P1040+Q1040</f>
        <v>0</v>
      </c>
      <c r="E1040" s="183"/>
      <c r="F1040" s="183"/>
      <c r="G1040" s="138"/>
      <c r="H1040" s="183"/>
      <c r="I1040" s="183"/>
      <c r="J1040" s="183"/>
      <c r="K1040" s="183"/>
      <c r="L1040" s="183"/>
      <c r="M1040" s="199"/>
      <c r="N1040" s="183"/>
      <c r="O1040" s="183"/>
      <c r="P1040" s="183"/>
      <c r="Q1040" s="183"/>
      <c r="R1040" s="42"/>
      <c r="S1040" s="42"/>
      <c r="T1040" s="42"/>
      <c r="U1040" s="42"/>
    </row>
    <row r="1041" spans="1:21" s="1" customFormat="1" ht="60.75" customHeight="1" hidden="1">
      <c r="A1041" s="136" t="s">
        <v>493</v>
      </c>
      <c r="B1041" s="183"/>
      <c r="C1041" s="183"/>
      <c r="D1041" s="162">
        <f t="shared" si="229"/>
        <v>0</v>
      </c>
      <c r="E1041" s="183"/>
      <c r="F1041" s="183"/>
      <c r="G1041" s="138"/>
      <c r="H1041" s="183"/>
      <c r="I1041" s="183"/>
      <c r="J1041" s="183"/>
      <c r="K1041" s="183"/>
      <c r="L1041" s="183"/>
      <c r="M1041" s="199"/>
      <c r="N1041" s="183"/>
      <c r="O1041" s="183"/>
      <c r="P1041" s="183"/>
      <c r="Q1041" s="183"/>
      <c r="R1041" s="42"/>
      <c r="S1041" s="42"/>
      <c r="T1041" s="42"/>
      <c r="U1041" s="42"/>
    </row>
    <row r="1042" spans="1:21" s="1" customFormat="1" ht="34.5" customHeight="1" hidden="1">
      <c r="A1042" s="106" t="s">
        <v>604</v>
      </c>
      <c r="B1042" s="183"/>
      <c r="C1042" s="183"/>
      <c r="D1042" s="162">
        <f t="shared" si="229"/>
        <v>0</v>
      </c>
      <c r="E1042" s="183"/>
      <c r="F1042" s="183"/>
      <c r="G1042" s="138"/>
      <c r="H1042" s="183"/>
      <c r="I1042" s="183"/>
      <c r="J1042" s="183"/>
      <c r="K1042" s="183"/>
      <c r="L1042" s="183"/>
      <c r="M1042" s="199"/>
      <c r="N1042" s="183"/>
      <c r="O1042" s="183"/>
      <c r="P1042" s="183"/>
      <c r="Q1042" s="183"/>
      <c r="R1042" s="42"/>
      <c r="S1042" s="42"/>
      <c r="T1042" s="42"/>
      <c r="U1042" s="42"/>
    </row>
    <row r="1043" spans="1:21" s="1" customFormat="1" ht="28.5" customHeight="1" hidden="1">
      <c r="A1043" s="136" t="s">
        <v>605</v>
      </c>
      <c r="B1043" s="183"/>
      <c r="C1043" s="183"/>
      <c r="D1043" s="162">
        <f t="shared" si="229"/>
        <v>0</v>
      </c>
      <c r="E1043" s="183"/>
      <c r="F1043" s="183"/>
      <c r="G1043" s="252"/>
      <c r="H1043" s="183"/>
      <c r="I1043" s="183"/>
      <c r="J1043" s="183"/>
      <c r="K1043" s="183"/>
      <c r="L1043" s="183"/>
      <c r="M1043" s="183"/>
      <c r="N1043" s="183"/>
      <c r="O1043" s="183"/>
      <c r="P1043" s="183"/>
      <c r="Q1043" s="183"/>
      <c r="R1043" s="42"/>
      <c r="S1043" s="42"/>
      <c r="T1043" s="42"/>
      <c r="U1043" s="42"/>
    </row>
    <row r="1044" spans="1:21" s="1" customFormat="1" ht="77.25" customHeight="1" hidden="1">
      <c r="A1044" s="136" t="s">
        <v>624</v>
      </c>
      <c r="B1044" s="183"/>
      <c r="C1044" s="183"/>
      <c r="D1044" s="162">
        <f t="shared" si="229"/>
        <v>0</v>
      </c>
      <c r="E1044" s="183"/>
      <c r="F1044" s="183"/>
      <c r="G1044" s="203"/>
      <c r="H1044" s="183"/>
      <c r="I1044" s="183"/>
      <c r="J1044" s="183"/>
      <c r="K1044" s="183"/>
      <c r="L1044" s="183"/>
      <c r="M1044" s="183"/>
      <c r="N1044" s="183"/>
      <c r="O1044" s="183"/>
      <c r="P1044" s="183"/>
      <c r="Q1044" s="183"/>
      <c r="R1044" s="42"/>
      <c r="S1044" s="42"/>
      <c r="T1044" s="42"/>
      <c r="U1044" s="42"/>
    </row>
    <row r="1045" spans="1:21" s="1" customFormat="1" ht="78.75" customHeight="1" hidden="1">
      <c r="A1045" s="136" t="s">
        <v>625</v>
      </c>
      <c r="B1045" s="183"/>
      <c r="C1045" s="183"/>
      <c r="D1045" s="162">
        <f t="shared" si="229"/>
        <v>0</v>
      </c>
      <c r="E1045" s="183"/>
      <c r="F1045" s="183"/>
      <c r="G1045" s="203"/>
      <c r="H1045" s="183"/>
      <c r="I1045" s="183"/>
      <c r="J1045" s="183"/>
      <c r="K1045" s="183"/>
      <c r="L1045" s="183"/>
      <c r="M1045" s="183"/>
      <c r="N1045" s="183"/>
      <c r="O1045" s="183"/>
      <c r="P1045" s="183"/>
      <c r="Q1045" s="183"/>
      <c r="R1045" s="42"/>
      <c r="S1045" s="42"/>
      <c r="T1045" s="42"/>
      <c r="U1045" s="42"/>
    </row>
    <row r="1046" spans="1:21" s="1" customFormat="1" ht="66" customHeight="1" hidden="1">
      <c r="A1046" s="136" t="s">
        <v>637</v>
      </c>
      <c r="B1046" s="183"/>
      <c r="C1046" s="183"/>
      <c r="D1046" s="162">
        <f t="shared" si="229"/>
        <v>0</v>
      </c>
      <c r="E1046" s="183"/>
      <c r="F1046" s="183"/>
      <c r="G1046" s="203"/>
      <c r="H1046" s="183"/>
      <c r="I1046" s="183"/>
      <c r="J1046" s="183"/>
      <c r="K1046" s="183"/>
      <c r="L1046" s="183"/>
      <c r="M1046" s="183"/>
      <c r="N1046" s="183"/>
      <c r="O1046" s="183"/>
      <c r="P1046" s="183"/>
      <c r="Q1046" s="183"/>
      <c r="R1046" s="42"/>
      <c r="S1046" s="42"/>
      <c r="T1046" s="42"/>
      <c r="U1046" s="42"/>
    </row>
    <row r="1047" spans="1:21" s="1" customFormat="1" ht="19.5" customHeight="1" hidden="1">
      <c r="A1047" s="136" t="s">
        <v>308</v>
      </c>
      <c r="B1047" s="183"/>
      <c r="C1047" s="183"/>
      <c r="D1047" s="162">
        <f t="shared" si="229"/>
        <v>0</v>
      </c>
      <c r="E1047" s="183"/>
      <c r="F1047" s="183"/>
      <c r="G1047" s="203"/>
      <c r="H1047" s="183"/>
      <c r="I1047" s="183"/>
      <c r="J1047" s="183"/>
      <c r="K1047" s="183"/>
      <c r="L1047" s="183"/>
      <c r="M1047" s="183"/>
      <c r="N1047" s="183"/>
      <c r="O1047" s="183"/>
      <c r="P1047" s="183"/>
      <c r="Q1047" s="183"/>
      <c r="R1047" s="42"/>
      <c r="S1047" s="42"/>
      <c r="T1047" s="42"/>
      <c r="U1047" s="42"/>
    </row>
    <row r="1048" spans="1:21" s="1" customFormat="1" ht="36.75" customHeight="1" hidden="1">
      <c r="A1048" s="136" t="s">
        <v>221</v>
      </c>
      <c r="B1048" s="183"/>
      <c r="C1048" s="183"/>
      <c r="D1048" s="162">
        <f t="shared" si="229"/>
        <v>0</v>
      </c>
      <c r="E1048" s="183"/>
      <c r="F1048" s="183"/>
      <c r="G1048" s="203">
        <v>0</v>
      </c>
      <c r="H1048" s="183"/>
      <c r="I1048" s="183"/>
      <c r="J1048" s="183"/>
      <c r="K1048" s="183"/>
      <c r="L1048" s="183"/>
      <c r="M1048" s="183"/>
      <c r="N1048" s="183"/>
      <c r="O1048" s="183"/>
      <c r="P1048" s="183"/>
      <c r="Q1048" s="183"/>
      <c r="R1048" s="42"/>
      <c r="S1048" s="42"/>
      <c r="T1048" s="42"/>
      <c r="U1048" s="42"/>
    </row>
    <row r="1049" spans="1:21" s="1" customFormat="1" ht="37.5" customHeight="1" hidden="1">
      <c r="A1049" s="136" t="s">
        <v>220</v>
      </c>
      <c r="B1049" s="183"/>
      <c r="C1049" s="183"/>
      <c r="D1049" s="162">
        <f t="shared" si="229"/>
        <v>0</v>
      </c>
      <c r="E1049" s="183"/>
      <c r="F1049" s="183"/>
      <c r="G1049" s="203">
        <v>0</v>
      </c>
      <c r="H1049" s="183"/>
      <c r="I1049" s="183"/>
      <c r="J1049" s="183"/>
      <c r="K1049" s="183"/>
      <c r="L1049" s="183"/>
      <c r="M1049" s="183"/>
      <c r="N1049" s="183"/>
      <c r="O1049" s="183"/>
      <c r="P1049" s="183"/>
      <c r="Q1049" s="183"/>
      <c r="R1049" s="42"/>
      <c r="S1049" s="42"/>
      <c r="T1049" s="42"/>
      <c r="U1049" s="42"/>
    </row>
    <row r="1050" spans="1:21" s="1" customFormat="1" ht="22.5" customHeight="1" hidden="1">
      <c r="A1050" s="106" t="s">
        <v>337</v>
      </c>
      <c r="B1050" s="183"/>
      <c r="C1050" s="183"/>
      <c r="D1050" s="162">
        <f t="shared" si="226"/>
        <v>0</v>
      </c>
      <c r="E1050" s="183"/>
      <c r="F1050" s="183"/>
      <c r="G1050" s="203"/>
      <c r="H1050" s="183"/>
      <c r="I1050" s="183"/>
      <c r="J1050" s="183"/>
      <c r="K1050" s="183"/>
      <c r="L1050" s="183"/>
      <c r="M1050" s="199"/>
      <c r="N1050" s="183"/>
      <c r="O1050" s="183"/>
      <c r="P1050" s="183"/>
      <c r="Q1050" s="183"/>
      <c r="R1050" s="42"/>
      <c r="S1050" s="42"/>
      <c r="T1050" s="42"/>
      <c r="U1050" s="42"/>
    </row>
    <row r="1051" spans="1:21" s="1" customFormat="1" ht="21.75" customHeight="1" hidden="1">
      <c r="A1051" s="106" t="s">
        <v>338</v>
      </c>
      <c r="B1051" s="183"/>
      <c r="C1051" s="183"/>
      <c r="D1051" s="162">
        <f t="shared" si="226"/>
        <v>0</v>
      </c>
      <c r="E1051" s="183"/>
      <c r="F1051" s="183"/>
      <c r="G1051" s="138"/>
      <c r="H1051" s="183"/>
      <c r="I1051" s="183"/>
      <c r="J1051" s="183"/>
      <c r="K1051" s="183"/>
      <c r="L1051" s="183"/>
      <c r="M1051" s="199"/>
      <c r="N1051" s="183"/>
      <c r="O1051" s="183"/>
      <c r="P1051" s="183"/>
      <c r="Q1051" s="183"/>
      <c r="R1051" s="42"/>
      <c r="S1051" s="42"/>
      <c r="T1051" s="42"/>
      <c r="U1051" s="42"/>
    </row>
    <row r="1052" spans="1:21" s="1" customFormat="1" ht="220.5" hidden="1">
      <c r="A1052" s="136" t="s">
        <v>403</v>
      </c>
      <c r="B1052" s="183"/>
      <c r="C1052" s="183"/>
      <c r="D1052" s="162">
        <f t="shared" si="226"/>
        <v>0</v>
      </c>
      <c r="E1052" s="183"/>
      <c r="F1052" s="183"/>
      <c r="G1052" s="203"/>
      <c r="H1052" s="183"/>
      <c r="I1052" s="183"/>
      <c r="J1052" s="183"/>
      <c r="K1052" s="183"/>
      <c r="L1052" s="183"/>
      <c r="M1052" s="183"/>
      <c r="N1052" s="183"/>
      <c r="O1052" s="183"/>
      <c r="P1052" s="183"/>
      <c r="Q1052" s="183"/>
      <c r="R1052" s="42"/>
      <c r="S1052" s="42"/>
      <c r="T1052" s="42"/>
      <c r="U1052" s="42"/>
    </row>
    <row r="1053" spans="1:21" s="1" customFormat="1" ht="33" customHeight="1" hidden="1">
      <c r="A1053" s="136" t="s">
        <v>306</v>
      </c>
      <c r="B1053" s="183"/>
      <c r="C1053" s="183"/>
      <c r="D1053" s="162">
        <f t="shared" si="226"/>
        <v>0</v>
      </c>
      <c r="E1053" s="183"/>
      <c r="F1053" s="183"/>
      <c r="G1053" s="203"/>
      <c r="H1053" s="183"/>
      <c r="I1053" s="183"/>
      <c r="J1053" s="183"/>
      <c r="K1053" s="183"/>
      <c r="L1053" s="183"/>
      <c r="M1053" s="183"/>
      <c r="N1053" s="183"/>
      <c r="O1053" s="183"/>
      <c r="P1053" s="183"/>
      <c r="Q1053" s="183"/>
      <c r="R1053" s="42"/>
      <c r="S1053" s="42"/>
      <c r="T1053" s="42"/>
      <c r="U1053" s="42"/>
    </row>
    <row r="1054" spans="1:21" s="1" customFormat="1" ht="60.75" customHeight="1" hidden="1">
      <c r="A1054" s="136" t="s">
        <v>222</v>
      </c>
      <c r="B1054" s="183"/>
      <c r="C1054" s="183"/>
      <c r="D1054" s="162">
        <f t="shared" si="226"/>
        <v>0</v>
      </c>
      <c r="E1054" s="183"/>
      <c r="F1054" s="183"/>
      <c r="G1054" s="203">
        <v>0</v>
      </c>
      <c r="H1054" s="183"/>
      <c r="I1054" s="183"/>
      <c r="J1054" s="183"/>
      <c r="K1054" s="183"/>
      <c r="L1054" s="183"/>
      <c r="M1054" s="183"/>
      <c r="N1054" s="183"/>
      <c r="O1054" s="183"/>
      <c r="P1054" s="183"/>
      <c r="Q1054" s="183"/>
      <c r="R1054" s="42"/>
      <c r="S1054" s="42"/>
      <c r="T1054" s="42"/>
      <c r="U1054" s="42"/>
    </row>
    <row r="1055" spans="1:21" s="1" customFormat="1" ht="60.75" customHeight="1" hidden="1">
      <c r="A1055" s="136"/>
      <c r="B1055" s="183"/>
      <c r="C1055" s="183"/>
      <c r="D1055" s="162"/>
      <c r="E1055" s="183"/>
      <c r="F1055" s="183"/>
      <c r="G1055" s="203"/>
      <c r="H1055" s="183"/>
      <c r="I1055" s="183"/>
      <c r="J1055" s="183"/>
      <c r="K1055" s="183"/>
      <c r="L1055" s="183"/>
      <c r="M1055" s="183"/>
      <c r="N1055" s="183"/>
      <c r="O1055" s="183"/>
      <c r="P1055" s="183"/>
      <c r="Q1055" s="183"/>
      <c r="R1055" s="42"/>
      <c r="S1055" s="42"/>
      <c r="T1055" s="42"/>
      <c r="U1055" s="42"/>
    </row>
    <row r="1056" spans="1:21" s="1" customFormat="1" ht="60.75" customHeight="1" hidden="1">
      <c r="A1056" s="136"/>
      <c r="B1056" s="183"/>
      <c r="C1056" s="183"/>
      <c r="D1056" s="162"/>
      <c r="E1056" s="183"/>
      <c r="F1056" s="183"/>
      <c r="G1056" s="203"/>
      <c r="H1056" s="183"/>
      <c r="I1056" s="183"/>
      <c r="J1056" s="183"/>
      <c r="K1056" s="183"/>
      <c r="L1056" s="183"/>
      <c r="M1056" s="183"/>
      <c r="N1056" s="183"/>
      <c r="O1056" s="183"/>
      <c r="P1056" s="183"/>
      <c r="Q1056" s="183"/>
      <c r="R1056" s="42"/>
      <c r="S1056" s="42"/>
      <c r="T1056" s="42"/>
      <c r="U1056" s="42"/>
    </row>
    <row r="1057" spans="1:21" s="1" customFormat="1" ht="60.75" customHeight="1" hidden="1">
      <c r="A1057" s="136"/>
      <c r="B1057" s="183"/>
      <c r="C1057" s="183"/>
      <c r="D1057" s="162"/>
      <c r="E1057" s="183"/>
      <c r="F1057" s="183"/>
      <c r="G1057" s="203"/>
      <c r="H1057" s="183"/>
      <c r="I1057" s="183"/>
      <c r="J1057" s="183"/>
      <c r="K1057" s="183"/>
      <c r="L1057" s="183"/>
      <c r="M1057" s="183"/>
      <c r="N1057" s="183"/>
      <c r="O1057" s="183"/>
      <c r="P1057" s="183"/>
      <c r="Q1057" s="183"/>
      <c r="R1057" s="42"/>
      <c r="S1057" s="42"/>
      <c r="T1057" s="42"/>
      <c r="U1057" s="42"/>
    </row>
    <row r="1058" spans="1:21" s="1" customFormat="1" ht="60.75" customHeight="1" hidden="1">
      <c r="A1058" s="136"/>
      <c r="B1058" s="183"/>
      <c r="C1058" s="183"/>
      <c r="D1058" s="162"/>
      <c r="E1058" s="183"/>
      <c r="F1058" s="183"/>
      <c r="G1058" s="203"/>
      <c r="H1058" s="183"/>
      <c r="I1058" s="183"/>
      <c r="J1058" s="183"/>
      <c r="K1058" s="183"/>
      <c r="L1058" s="183"/>
      <c r="M1058" s="183"/>
      <c r="N1058" s="183"/>
      <c r="O1058" s="183"/>
      <c r="P1058" s="183"/>
      <c r="Q1058" s="183"/>
      <c r="R1058" s="42"/>
      <c r="S1058" s="42"/>
      <c r="T1058" s="42"/>
      <c r="U1058" s="42"/>
    </row>
    <row r="1059" spans="1:21" s="1" customFormat="1" ht="60.75" customHeight="1" hidden="1">
      <c r="A1059" s="136"/>
      <c r="B1059" s="183"/>
      <c r="C1059" s="183"/>
      <c r="D1059" s="162"/>
      <c r="E1059" s="183"/>
      <c r="F1059" s="183"/>
      <c r="G1059" s="203"/>
      <c r="H1059" s="183"/>
      <c r="I1059" s="183"/>
      <c r="J1059" s="183"/>
      <c r="K1059" s="183"/>
      <c r="L1059" s="183"/>
      <c r="M1059" s="183"/>
      <c r="N1059" s="183"/>
      <c r="O1059" s="183"/>
      <c r="P1059" s="183"/>
      <c r="Q1059" s="183"/>
      <c r="R1059" s="42"/>
      <c r="S1059" s="42"/>
      <c r="T1059" s="42"/>
      <c r="U1059" s="42"/>
    </row>
    <row r="1060" spans="1:21" s="1" customFormat="1" ht="60.75" customHeight="1" hidden="1">
      <c r="A1060" s="136"/>
      <c r="B1060" s="183"/>
      <c r="C1060" s="183"/>
      <c r="D1060" s="162"/>
      <c r="E1060" s="183"/>
      <c r="F1060" s="183"/>
      <c r="G1060" s="203"/>
      <c r="H1060" s="183"/>
      <c r="I1060" s="183"/>
      <c r="J1060" s="183"/>
      <c r="K1060" s="183"/>
      <c r="L1060" s="183"/>
      <c r="M1060" s="183"/>
      <c r="N1060" s="183"/>
      <c r="O1060" s="183"/>
      <c r="P1060" s="183"/>
      <c r="Q1060" s="183"/>
      <c r="R1060" s="42"/>
      <c r="S1060" s="42"/>
      <c r="T1060" s="42"/>
      <c r="U1060" s="42"/>
    </row>
    <row r="1061" spans="1:21" s="1" customFormat="1" ht="60.75" customHeight="1" hidden="1">
      <c r="A1061" s="136"/>
      <c r="B1061" s="183"/>
      <c r="C1061" s="183"/>
      <c r="D1061" s="162"/>
      <c r="E1061" s="183"/>
      <c r="F1061" s="183"/>
      <c r="G1061" s="203"/>
      <c r="H1061" s="183"/>
      <c r="I1061" s="183"/>
      <c r="J1061" s="183"/>
      <c r="K1061" s="183"/>
      <c r="L1061" s="183"/>
      <c r="M1061" s="183"/>
      <c r="N1061" s="183"/>
      <c r="O1061" s="183"/>
      <c r="P1061" s="183"/>
      <c r="Q1061" s="183"/>
      <c r="R1061" s="42"/>
      <c r="S1061" s="42"/>
      <c r="T1061" s="42"/>
      <c r="U1061" s="42"/>
    </row>
    <row r="1062" spans="1:21" s="1" customFormat="1" ht="57.75" customHeight="1" hidden="1">
      <c r="A1062" s="136" t="s">
        <v>223</v>
      </c>
      <c r="B1062" s="183"/>
      <c r="C1062" s="183"/>
      <c r="D1062" s="162">
        <f>+F1062+G1062+H1062+I1062+J1062+K1062+L1062+M1062+N1062+O1062+P1062+Q1062</f>
        <v>0</v>
      </c>
      <c r="E1062" s="183"/>
      <c r="F1062" s="183"/>
      <c r="G1062" s="203"/>
      <c r="H1062" s="183"/>
      <c r="I1062" s="183"/>
      <c r="J1062" s="183"/>
      <c r="K1062" s="183"/>
      <c r="L1062" s="183"/>
      <c r="M1062" s="183"/>
      <c r="N1062" s="183"/>
      <c r="O1062" s="183"/>
      <c r="P1062" s="183"/>
      <c r="Q1062" s="183"/>
      <c r="R1062" s="42"/>
      <c r="S1062" s="42"/>
      <c r="T1062" s="42"/>
      <c r="U1062" s="42"/>
    </row>
    <row r="1063" spans="1:21" s="1" customFormat="1" ht="57.75" customHeight="1" hidden="1">
      <c r="A1063" s="136"/>
      <c r="B1063" s="183"/>
      <c r="C1063" s="183"/>
      <c r="D1063" s="162"/>
      <c r="E1063" s="183"/>
      <c r="F1063" s="183"/>
      <c r="G1063" s="203"/>
      <c r="H1063" s="183"/>
      <c r="I1063" s="183"/>
      <c r="J1063" s="183"/>
      <c r="K1063" s="183"/>
      <c r="L1063" s="183"/>
      <c r="M1063" s="183"/>
      <c r="N1063" s="183"/>
      <c r="O1063" s="183"/>
      <c r="P1063" s="183"/>
      <c r="Q1063" s="183"/>
      <c r="R1063" s="42"/>
      <c r="S1063" s="42"/>
      <c r="T1063" s="42"/>
      <c r="U1063" s="42"/>
    </row>
    <row r="1064" spans="1:21" s="1" customFormat="1" ht="60.75" customHeight="1" hidden="1">
      <c r="A1064" s="136"/>
      <c r="B1064" s="183"/>
      <c r="C1064" s="183"/>
      <c r="D1064" s="162"/>
      <c r="E1064" s="183"/>
      <c r="F1064" s="183"/>
      <c r="G1064" s="203"/>
      <c r="H1064" s="183"/>
      <c r="I1064" s="183"/>
      <c r="J1064" s="183"/>
      <c r="K1064" s="183"/>
      <c r="L1064" s="183"/>
      <c r="M1064" s="183"/>
      <c r="N1064" s="183"/>
      <c r="O1064" s="183"/>
      <c r="P1064" s="183"/>
      <c r="Q1064" s="183"/>
      <c r="R1064" s="42"/>
      <c r="S1064" s="42"/>
      <c r="T1064" s="42"/>
      <c r="U1064" s="42"/>
    </row>
    <row r="1065" spans="1:21" s="1" customFormat="1" ht="57.75" customHeight="1" hidden="1">
      <c r="A1065" s="136" t="s">
        <v>223</v>
      </c>
      <c r="B1065" s="183"/>
      <c r="C1065" s="183"/>
      <c r="D1065" s="162">
        <f t="shared" si="226"/>
        <v>0</v>
      </c>
      <c r="E1065" s="183"/>
      <c r="F1065" s="183"/>
      <c r="G1065" s="203"/>
      <c r="H1065" s="183"/>
      <c r="I1065" s="183"/>
      <c r="J1065" s="183"/>
      <c r="K1065" s="183"/>
      <c r="L1065" s="183"/>
      <c r="M1065" s="183"/>
      <c r="N1065" s="183"/>
      <c r="O1065" s="183"/>
      <c r="P1065" s="183"/>
      <c r="Q1065" s="183"/>
      <c r="R1065" s="42"/>
      <c r="S1065" s="42"/>
      <c r="T1065" s="42"/>
      <c r="U1065" s="42"/>
    </row>
    <row r="1066" spans="1:21" s="1" customFormat="1" ht="57.75" customHeight="1" hidden="1">
      <c r="A1066" s="136"/>
      <c r="B1066" s="183"/>
      <c r="C1066" s="183"/>
      <c r="D1066" s="162"/>
      <c r="E1066" s="183"/>
      <c r="F1066" s="183"/>
      <c r="G1066" s="203"/>
      <c r="H1066" s="183"/>
      <c r="I1066" s="183"/>
      <c r="J1066" s="183"/>
      <c r="K1066" s="183"/>
      <c r="L1066" s="183"/>
      <c r="M1066" s="183"/>
      <c r="N1066" s="183"/>
      <c r="O1066" s="183"/>
      <c r="P1066" s="183"/>
      <c r="Q1066" s="183"/>
      <c r="R1066" s="42"/>
      <c r="S1066" s="42"/>
      <c r="T1066" s="42"/>
      <c r="U1066" s="42"/>
    </row>
    <row r="1067" spans="1:21" s="1" customFormat="1" ht="19.5" customHeight="1" hidden="1">
      <c r="A1067" s="136" t="s">
        <v>308</v>
      </c>
      <c r="B1067" s="183"/>
      <c r="C1067" s="183"/>
      <c r="D1067" s="162">
        <f t="shared" si="226"/>
        <v>0</v>
      </c>
      <c r="E1067" s="183"/>
      <c r="F1067" s="183"/>
      <c r="G1067" s="203"/>
      <c r="H1067" s="183"/>
      <c r="I1067" s="183"/>
      <c r="J1067" s="183"/>
      <c r="K1067" s="183"/>
      <c r="L1067" s="183"/>
      <c r="M1067" s="183"/>
      <c r="N1067" s="183"/>
      <c r="O1067" s="183"/>
      <c r="P1067" s="183"/>
      <c r="Q1067" s="183"/>
      <c r="R1067" s="42"/>
      <c r="S1067" s="42"/>
      <c r="T1067" s="42"/>
      <c r="U1067" s="42"/>
    </row>
    <row r="1068" spans="1:21" s="1" customFormat="1" ht="19.5" customHeight="1" hidden="1">
      <c r="A1068" s="136"/>
      <c r="B1068" s="183"/>
      <c r="C1068" s="183"/>
      <c r="D1068" s="162"/>
      <c r="E1068" s="183"/>
      <c r="F1068" s="183"/>
      <c r="G1068" s="203"/>
      <c r="H1068" s="183"/>
      <c r="I1068" s="183"/>
      <c r="J1068" s="183"/>
      <c r="K1068" s="183"/>
      <c r="L1068" s="183"/>
      <c r="M1068" s="183"/>
      <c r="N1068" s="183"/>
      <c r="O1068" s="183"/>
      <c r="P1068" s="183"/>
      <c r="Q1068" s="183"/>
      <c r="R1068" s="42"/>
      <c r="S1068" s="42"/>
      <c r="T1068" s="42"/>
      <c r="U1068" s="42"/>
    </row>
    <row r="1069" spans="1:21" s="1" customFormat="1" ht="36.75" customHeight="1" hidden="1">
      <c r="A1069" s="136" t="s">
        <v>221</v>
      </c>
      <c r="B1069" s="183"/>
      <c r="C1069" s="183"/>
      <c r="D1069" s="162">
        <f t="shared" si="226"/>
        <v>0</v>
      </c>
      <c r="E1069" s="183"/>
      <c r="F1069" s="183"/>
      <c r="G1069" s="203">
        <v>0</v>
      </c>
      <c r="H1069" s="183"/>
      <c r="I1069" s="183"/>
      <c r="J1069" s="183"/>
      <c r="K1069" s="183"/>
      <c r="L1069" s="183"/>
      <c r="M1069" s="183"/>
      <c r="N1069" s="183"/>
      <c r="O1069" s="183"/>
      <c r="P1069" s="183"/>
      <c r="Q1069" s="183"/>
      <c r="R1069" s="42"/>
      <c r="S1069" s="42"/>
      <c r="T1069" s="42"/>
      <c r="U1069" s="42"/>
    </row>
    <row r="1070" spans="1:21" s="1" customFormat="1" ht="37.5" customHeight="1" hidden="1">
      <c r="A1070" s="136" t="s">
        <v>220</v>
      </c>
      <c r="B1070" s="183"/>
      <c r="C1070" s="183"/>
      <c r="D1070" s="162">
        <f t="shared" si="226"/>
        <v>0</v>
      </c>
      <c r="E1070" s="183"/>
      <c r="F1070" s="183"/>
      <c r="G1070" s="203">
        <v>0</v>
      </c>
      <c r="H1070" s="183"/>
      <c r="I1070" s="183"/>
      <c r="J1070" s="183"/>
      <c r="K1070" s="183"/>
      <c r="L1070" s="183"/>
      <c r="M1070" s="183"/>
      <c r="N1070" s="183"/>
      <c r="O1070" s="183"/>
      <c r="P1070" s="183"/>
      <c r="Q1070" s="183"/>
      <c r="R1070" s="42"/>
      <c r="S1070" s="42"/>
      <c r="T1070" s="42"/>
      <c r="U1070" s="42"/>
    </row>
    <row r="1071" spans="1:17" s="3" customFormat="1" ht="31.5" hidden="1">
      <c r="A1071" s="95" t="s">
        <v>13</v>
      </c>
      <c r="B1071" s="138"/>
      <c r="C1071" s="138">
        <v>3142</v>
      </c>
      <c r="D1071" s="162">
        <f t="shared" si="226"/>
        <v>0</v>
      </c>
      <c r="E1071" s="138"/>
      <c r="F1071" s="138">
        <f>+F1072</f>
        <v>0</v>
      </c>
      <c r="G1071" s="138">
        <f aca="true" t="shared" si="230" ref="G1071:Q1071">+G1072</f>
        <v>0</v>
      </c>
      <c r="H1071" s="138">
        <f t="shared" si="230"/>
        <v>0</v>
      </c>
      <c r="I1071" s="138">
        <f t="shared" si="230"/>
        <v>0</v>
      </c>
      <c r="J1071" s="138">
        <f t="shared" si="230"/>
        <v>0</v>
      </c>
      <c r="K1071" s="138">
        <f t="shared" si="230"/>
        <v>0</v>
      </c>
      <c r="L1071" s="138">
        <f t="shared" si="230"/>
        <v>0</v>
      </c>
      <c r="M1071" s="138">
        <f t="shared" si="230"/>
        <v>0</v>
      </c>
      <c r="N1071" s="138">
        <f t="shared" si="230"/>
        <v>0</v>
      </c>
      <c r="O1071" s="138">
        <f t="shared" si="230"/>
        <v>0</v>
      </c>
      <c r="P1071" s="138">
        <f t="shared" si="230"/>
        <v>0</v>
      </c>
      <c r="Q1071" s="138">
        <f t="shared" si="230"/>
        <v>0</v>
      </c>
    </row>
    <row r="1072" spans="1:17" s="3" customFormat="1" ht="47.25" customHeight="1" hidden="1">
      <c r="A1072" s="4" t="s">
        <v>14</v>
      </c>
      <c r="B1072" s="138"/>
      <c r="C1072" s="138"/>
      <c r="D1072" s="162">
        <f t="shared" si="226"/>
        <v>0</v>
      </c>
      <c r="E1072" s="138"/>
      <c r="F1072" s="238"/>
      <c r="G1072" s="238"/>
      <c r="H1072" s="238"/>
      <c r="I1072" s="238"/>
      <c r="J1072" s="238"/>
      <c r="K1072" s="238"/>
      <c r="L1072" s="238"/>
      <c r="M1072" s="238"/>
      <c r="N1072" s="238"/>
      <c r="O1072" s="238"/>
      <c r="P1072" s="238"/>
      <c r="Q1072" s="238"/>
    </row>
    <row r="1073" spans="1:21" s="1" customFormat="1" ht="30.75" customHeight="1" hidden="1">
      <c r="A1073" s="136" t="s">
        <v>307</v>
      </c>
      <c r="B1073" s="183"/>
      <c r="C1073" s="183"/>
      <c r="D1073" s="162">
        <f t="shared" si="226"/>
        <v>0</v>
      </c>
      <c r="E1073" s="183"/>
      <c r="F1073" s="183"/>
      <c r="G1073" s="203"/>
      <c r="H1073" s="183"/>
      <c r="I1073" s="183"/>
      <c r="J1073" s="183"/>
      <c r="K1073" s="183"/>
      <c r="L1073" s="183"/>
      <c r="M1073" s="183"/>
      <c r="N1073" s="183"/>
      <c r="O1073" s="183"/>
      <c r="P1073" s="183"/>
      <c r="Q1073" s="183"/>
      <c r="R1073" s="42"/>
      <c r="S1073" s="42"/>
      <c r="T1073" s="42"/>
      <c r="U1073" s="42"/>
    </row>
    <row r="1074" spans="1:17" s="3" customFormat="1" ht="50.25" customHeight="1" hidden="1">
      <c r="A1074" s="4" t="s">
        <v>202</v>
      </c>
      <c r="B1074" s="138">
        <v>80800</v>
      </c>
      <c r="C1074" s="138"/>
      <c r="D1074" s="162">
        <f t="shared" si="226"/>
        <v>0</v>
      </c>
      <c r="E1074" s="238">
        <f aca="true" t="shared" si="231" ref="E1074:Q1074">+E1075</f>
        <v>0</v>
      </c>
      <c r="F1074" s="238">
        <f t="shared" si="231"/>
        <v>0</v>
      </c>
      <c r="G1074" s="238">
        <f t="shared" si="231"/>
        <v>0</v>
      </c>
      <c r="H1074" s="238">
        <f t="shared" si="231"/>
        <v>0</v>
      </c>
      <c r="I1074" s="238">
        <f t="shared" si="231"/>
        <v>0</v>
      </c>
      <c r="J1074" s="238">
        <f t="shared" si="231"/>
        <v>0</v>
      </c>
      <c r="K1074" s="238">
        <f t="shared" si="231"/>
        <v>0</v>
      </c>
      <c r="L1074" s="238">
        <f t="shared" si="231"/>
        <v>0</v>
      </c>
      <c r="M1074" s="238">
        <f t="shared" si="231"/>
        <v>0</v>
      </c>
      <c r="N1074" s="238">
        <f t="shared" si="231"/>
        <v>0</v>
      </c>
      <c r="O1074" s="238">
        <f t="shared" si="231"/>
        <v>0</v>
      </c>
      <c r="P1074" s="238">
        <f t="shared" si="231"/>
        <v>0</v>
      </c>
      <c r="Q1074" s="238">
        <f t="shared" si="231"/>
        <v>0</v>
      </c>
    </row>
    <row r="1075" spans="1:17" s="3" customFormat="1" ht="30" customHeight="1" hidden="1">
      <c r="A1075" s="95" t="s">
        <v>119</v>
      </c>
      <c r="B1075" s="138"/>
      <c r="C1075" s="138">
        <v>3132</v>
      </c>
      <c r="D1075" s="162">
        <f t="shared" si="226"/>
        <v>0</v>
      </c>
      <c r="E1075" s="238">
        <f>+E1081+E1082</f>
        <v>0</v>
      </c>
      <c r="F1075" s="238">
        <f>+F1076+F1077+F1078+F1079</f>
        <v>0</v>
      </c>
      <c r="G1075" s="238">
        <f aca="true" t="shared" si="232" ref="G1075:Q1075">+G1076+G1077+G1078+G1079</f>
        <v>0</v>
      </c>
      <c r="H1075" s="238">
        <f t="shared" si="232"/>
        <v>0</v>
      </c>
      <c r="I1075" s="238">
        <f t="shared" si="232"/>
        <v>0</v>
      </c>
      <c r="J1075" s="238">
        <f t="shared" si="232"/>
        <v>0</v>
      </c>
      <c r="K1075" s="238">
        <f t="shared" si="232"/>
        <v>0</v>
      </c>
      <c r="L1075" s="238">
        <f t="shared" si="232"/>
        <v>0</v>
      </c>
      <c r="M1075" s="238">
        <f t="shared" si="232"/>
        <v>0</v>
      </c>
      <c r="N1075" s="238">
        <f t="shared" si="232"/>
        <v>0</v>
      </c>
      <c r="O1075" s="238">
        <f t="shared" si="232"/>
        <v>0</v>
      </c>
      <c r="P1075" s="238">
        <f t="shared" si="232"/>
        <v>0</v>
      </c>
      <c r="Q1075" s="238">
        <f t="shared" si="232"/>
        <v>0</v>
      </c>
    </row>
    <row r="1076" spans="1:17" s="3" customFormat="1" ht="126" hidden="1">
      <c r="A1076" s="263" t="s">
        <v>657</v>
      </c>
      <c r="B1076" s="138"/>
      <c r="C1076" s="138"/>
      <c r="D1076" s="162">
        <f t="shared" si="226"/>
        <v>0</v>
      </c>
      <c r="E1076" s="238"/>
      <c r="F1076" s="238"/>
      <c r="G1076" s="238"/>
      <c r="H1076" s="238"/>
      <c r="I1076" s="238"/>
      <c r="J1076" s="238"/>
      <c r="K1076" s="238"/>
      <c r="L1076" s="238"/>
      <c r="M1076" s="199"/>
      <c r="N1076" s="238"/>
      <c r="O1076" s="238"/>
      <c r="P1076" s="238"/>
      <c r="Q1076" s="238"/>
    </row>
    <row r="1077" spans="1:17" s="3" customFormat="1" ht="135.75" customHeight="1" hidden="1">
      <c r="A1077" s="106" t="s">
        <v>334</v>
      </c>
      <c r="B1077" s="138"/>
      <c r="C1077" s="138"/>
      <c r="D1077" s="162">
        <f t="shared" si="226"/>
        <v>0</v>
      </c>
      <c r="E1077" s="138"/>
      <c r="F1077" s="238"/>
      <c r="G1077" s="238"/>
      <c r="H1077" s="238"/>
      <c r="I1077" s="238"/>
      <c r="J1077" s="238"/>
      <c r="K1077" s="238"/>
      <c r="L1077" s="238"/>
      <c r="M1077" s="199"/>
      <c r="N1077" s="238"/>
      <c r="O1077" s="238"/>
      <c r="P1077" s="238"/>
      <c r="Q1077" s="238"/>
    </row>
    <row r="1078" spans="1:17" s="3" customFormat="1" ht="132.75" customHeight="1" hidden="1">
      <c r="A1078" s="106" t="s">
        <v>335</v>
      </c>
      <c r="B1078" s="138"/>
      <c r="C1078" s="138"/>
      <c r="D1078" s="162">
        <f t="shared" si="226"/>
        <v>0</v>
      </c>
      <c r="E1078" s="238"/>
      <c r="F1078" s="238"/>
      <c r="G1078" s="238"/>
      <c r="H1078" s="238"/>
      <c r="I1078" s="238"/>
      <c r="J1078" s="238"/>
      <c r="K1078" s="238"/>
      <c r="L1078" s="238"/>
      <c r="M1078" s="199"/>
      <c r="N1078" s="238"/>
      <c r="O1078" s="238"/>
      <c r="P1078" s="238"/>
      <c r="Q1078" s="238"/>
    </row>
    <row r="1079" spans="1:17" s="3" customFormat="1" ht="122.25" customHeight="1" hidden="1">
      <c r="A1079" s="106" t="s">
        <v>332</v>
      </c>
      <c r="B1079" s="138"/>
      <c r="C1079" s="138"/>
      <c r="D1079" s="162">
        <f t="shared" si="226"/>
        <v>0</v>
      </c>
      <c r="E1079" s="238"/>
      <c r="F1079" s="238"/>
      <c r="G1079" s="238"/>
      <c r="H1079" s="238"/>
      <c r="I1079" s="238"/>
      <c r="J1079" s="238"/>
      <c r="K1079" s="238"/>
      <c r="L1079" s="238"/>
      <c r="M1079" s="199"/>
      <c r="N1079" s="238"/>
      <c r="O1079" s="238"/>
      <c r="P1079" s="238"/>
      <c r="Q1079" s="238"/>
    </row>
    <row r="1080" spans="1:17" s="3" customFormat="1" ht="42.75" customHeight="1" hidden="1">
      <c r="A1080" s="229"/>
      <c r="B1080" s="138"/>
      <c r="C1080" s="138"/>
      <c r="D1080" s="162">
        <f t="shared" si="226"/>
        <v>0</v>
      </c>
      <c r="E1080" s="138"/>
      <c r="F1080" s="238"/>
      <c r="G1080" s="238"/>
      <c r="H1080" s="238"/>
      <c r="I1080" s="238"/>
      <c r="J1080" s="238"/>
      <c r="K1080" s="238"/>
      <c r="L1080" s="238"/>
      <c r="M1080" s="238"/>
      <c r="N1080" s="238"/>
      <c r="O1080" s="238"/>
      <c r="P1080" s="238"/>
      <c r="Q1080" s="238"/>
    </row>
    <row r="1081" spans="1:17" s="3" customFormat="1" ht="157.5" customHeight="1" hidden="1">
      <c r="A1081" s="95" t="s">
        <v>11</v>
      </c>
      <c r="B1081" s="138"/>
      <c r="C1081" s="138"/>
      <c r="D1081" s="162">
        <f t="shared" si="226"/>
        <v>0</v>
      </c>
      <c r="E1081" s="238"/>
      <c r="F1081" s="238"/>
      <c r="G1081" s="238"/>
      <c r="H1081" s="238"/>
      <c r="I1081" s="238"/>
      <c r="J1081" s="238"/>
      <c r="K1081" s="238"/>
      <c r="L1081" s="238"/>
      <c r="M1081" s="238"/>
      <c r="N1081" s="238"/>
      <c r="O1081" s="238"/>
      <c r="P1081" s="238"/>
      <c r="Q1081" s="238"/>
    </row>
    <row r="1082" spans="1:17" s="3" customFormat="1" ht="30" customHeight="1" hidden="1">
      <c r="A1082" s="229"/>
      <c r="B1082" s="138"/>
      <c r="C1082" s="138"/>
      <c r="D1082" s="162">
        <f t="shared" si="226"/>
        <v>0</v>
      </c>
      <c r="E1082" s="138"/>
      <c r="F1082" s="238"/>
      <c r="G1082" s="238"/>
      <c r="H1082" s="238"/>
      <c r="I1082" s="238"/>
      <c r="J1082" s="238"/>
      <c r="K1082" s="238"/>
      <c r="L1082" s="238"/>
      <c r="M1082" s="238"/>
      <c r="N1082" s="238"/>
      <c r="O1082" s="238"/>
      <c r="P1082" s="238"/>
      <c r="Q1082" s="238"/>
    </row>
    <row r="1083" spans="1:17" s="43" customFormat="1" ht="15.75" hidden="1">
      <c r="A1083" s="219" t="s">
        <v>3</v>
      </c>
      <c r="B1083" s="220"/>
      <c r="C1083" s="220"/>
      <c r="D1083" s="230">
        <f>+F1083+G1083+H1083+I1083+J1083+K1083+L1083+M1083+N1083+O1083+P1083+Q1083</f>
        <v>0</v>
      </c>
      <c r="E1083" s="220"/>
      <c r="F1083" s="253">
        <f>F1110+F1087+F1097+F1084+F1093+F1119</f>
        <v>0</v>
      </c>
      <c r="G1083" s="253">
        <f aca="true" t="shared" si="233" ref="G1083:Q1083">G1110+G1087+G1097+G1084+G1093+G1119</f>
        <v>0</v>
      </c>
      <c r="H1083" s="253">
        <f t="shared" si="233"/>
        <v>0</v>
      </c>
      <c r="I1083" s="253">
        <f t="shared" si="233"/>
        <v>0</v>
      </c>
      <c r="J1083" s="253">
        <f t="shared" si="233"/>
        <v>0</v>
      </c>
      <c r="K1083" s="253">
        <f t="shared" si="233"/>
        <v>0</v>
      </c>
      <c r="L1083" s="253">
        <f t="shared" si="233"/>
        <v>0</v>
      </c>
      <c r="M1083" s="253">
        <f t="shared" si="233"/>
        <v>0</v>
      </c>
      <c r="N1083" s="253">
        <f t="shared" si="233"/>
        <v>0</v>
      </c>
      <c r="O1083" s="253">
        <f t="shared" si="233"/>
        <v>0</v>
      </c>
      <c r="P1083" s="253">
        <f t="shared" si="233"/>
        <v>0</v>
      </c>
      <c r="Q1083" s="253">
        <f t="shared" si="233"/>
        <v>0</v>
      </c>
    </row>
    <row r="1084" spans="1:17" s="43" customFormat="1" ht="31.5" hidden="1">
      <c r="A1084" s="23" t="s">
        <v>106</v>
      </c>
      <c r="B1084" s="183">
        <v>10116</v>
      </c>
      <c r="C1084" s="220"/>
      <c r="D1084" s="232">
        <f>+D1085</f>
        <v>0</v>
      </c>
      <c r="E1084" s="232">
        <f aca="true" t="shared" si="234" ref="E1084:Q1084">+E1085</f>
        <v>0</v>
      </c>
      <c r="F1084" s="232">
        <f t="shared" si="234"/>
        <v>0</v>
      </c>
      <c r="G1084" s="232">
        <f t="shared" si="234"/>
        <v>0</v>
      </c>
      <c r="H1084" s="232">
        <f t="shared" si="234"/>
        <v>0</v>
      </c>
      <c r="I1084" s="232">
        <f t="shared" si="234"/>
        <v>0</v>
      </c>
      <c r="J1084" s="232">
        <f t="shared" si="234"/>
        <v>0</v>
      </c>
      <c r="K1084" s="232">
        <f t="shared" si="234"/>
        <v>0</v>
      </c>
      <c r="L1084" s="232">
        <f t="shared" si="234"/>
        <v>0</v>
      </c>
      <c r="M1084" s="232">
        <f t="shared" si="234"/>
        <v>0</v>
      </c>
      <c r="N1084" s="232">
        <f t="shared" si="234"/>
        <v>0</v>
      </c>
      <c r="O1084" s="232">
        <f t="shared" si="234"/>
        <v>0</v>
      </c>
      <c r="P1084" s="232">
        <f t="shared" si="234"/>
        <v>0</v>
      </c>
      <c r="Q1084" s="232">
        <f t="shared" si="234"/>
        <v>0</v>
      </c>
    </row>
    <row r="1085" spans="1:17" s="43" customFormat="1" ht="47.25" hidden="1">
      <c r="A1085" s="95" t="s">
        <v>122</v>
      </c>
      <c r="B1085" s="138"/>
      <c r="C1085" s="138">
        <v>3110</v>
      </c>
      <c r="D1085" s="232">
        <f>+D1086</f>
        <v>0</v>
      </c>
      <c r="E1085" s="232">
        <f aca="true" t="shared" si="235" ref="E1085:Q1085">+E1086</f>
        <v>0</v>
      </c>
      <c r="F1085" s="232">
        <f t="shared" si="235"/>
        <v>0</v>
      </c>
      <c r="G1085" s="232">
        <f t="shared" si="235"/>
        <v>0</v>
      </c>
      <c r="H1085" s="232">
        <f t="shared" si="235"/>
        <v>0</v>
      </c>
      <c r="I1085" s="232">
        <f t="shared" si="235"/>
        <v>0</v>
      </c>
      <c r="J1085" s="232">
        <f t="shared" si="235"/>
        <v>0</v>
      </c>
      <c r="K1085" s="232">
        <f t="shared" si="235"/>
        <v>0</v>
      </c>
      <c r="L1085" s="232">
        <f t="shared" si="235"/>
        <v>0</v>
      </c>
      <c r="M1085" s="232">
        <f t="shared" si="235"/>
        <v>0</v>
      </c>
      <c r="N1085" s="232">
        <f t="shared" si="235"/>
        <v>0</v>
      </c>
      <c r="O1085" s="232">
        <f t="shared" si="235"/>
        <v>0</v>
      </c>
      <c r="P1085" s="232">
        <f t="shared" si="235"/>
        <v>0</v>
      </c>
      <c r="Q1085" s="232">
        <f t="shared" si="235"/>
        <v>0</v>
      </c>
    </row>
    <row r="1086" spans="1:17" s="43" customFormat="1" ht="34.5" customHeight="1" hidden="1">
      <c r="A1086" s="107" t="s">
        <v>214</v>
      </c>
      <c r="B1086" s="220"/>
      <c r="C1086" s="220"/>
      <c r="D1086" s="162">
        <f>+F1086+G1086+H1086+I1086+J1086+K1086+L1086+M1086+N1086+O1086+P1086+Q1086</f>
        <v>0</v>
      </c>
      <c r="E1086" s="220"/>
      <c r="F1086" s="253"/>
      <c r="G1086" s="253"/>
      <c r="H1086" s="238"/>
      <c r="I1086" s="253"/>
      <c r="J1086" s="253"/>
      <c r="K1086" s="253"/>
      <c r="L1086" s="253"/>
      <c r="M1086" s="253"/>
      <c r="N1086" s="253"/>
      <c r="O1086" s="253"/>
      <c r="P1086" s="253"/>
      <c r="Q1086" s="253"/>
    </row>
    <row r="1087" spans="1:17" s="43" customFormat="1" ht="15.75" hidden="1">
      <c r="A1087" s="4" t="s">
        <v>96</v>
      </c>
      <c r="B1087" s="183">
        <v>110201</v>
      </c>
      <c r="C1087" s="220"/>
      <c r="D1087" s="232">
        <f t="shared" si="226"/>
        <v>0</v>
      </c>
      <c r="E1087" s="232">
        <f>+E1088+E1101</f>
        <v>0</v>
      </c>
      <c r="F1087" s="232">
        <f>+F1088+F1091</f>
        <v>0</v>
      </c>
      <c r="G1087" s="232">
        <f aca="true" t="shared" si="236" ref="G1087:Q1087">+G1088+G1091</f>
        <v>0</v>
      </c>
      <c r="H1087" s="232">
        <f t="shared" si="236"/>
        <v>0</v>
      </c>
      <c r="I1087" s="232">
        <f t="shared" si="236"/>
        <v>0</v>
      </c>
      <c r="J1087" s="232">
        <f t="shared" si="236"/>
        <v>0</v>
      </c>
      <c r="K1087" s="232">
        <f t="shared" si="236"/>
        <v>0</v>
      </c>
      <c r="L1087" s="232">
        <f t="shared" si="236"/>
        <v>0</v>
      </c>
      <c r="M1087" s="232">
        <f t="shared" si="236"/>
        <v>0</v>
      </c>
      <c r="N1087" s="232">
        <f t="shared" si="236"/>
        <v>0</v>
      </c>
      <c r="O1087" s="232">
        <f t="shared" si="236"/>
        <v>0</v>
      </c>
      <c r="P1087" s="232">
        <f t="shared" si="236"/>
        <v>0</v>
      </c>
      <c r="Q1087" s="232">
        <f t="shared" si="236"/>
        <v>0</v>
      </c>
    </row>
    <row r="1088" spans="1:17" s="43" customFormat="1" ht="47.25" hidden="1">
      <c r="A1088" s="95" t="s">
        <v>122</v>
      </c>
      <c r="B1088" s="138"/>
      <c r="C1088" s="138">
        <v>3110</v>
      </c>
      <c r="D1088" s="232">
        <f t="shared" si="226"/>
        <v>0</v>
      </c>
      <c r="E1088" s="232">
        <f aca="true" t="shared" si="237" ref="E1088:Q1088">+E1089+E1090</f>
        <v>0</v>
      </c>
      <c r="F1088" s="232">
        <f t="shared" si="237"/>
        <v>0</v>
      </c>
      <c r="G1088" s="232">
        <f t="shared" si="237"/>
        <v>0</v>
      </c>
      <c r="H1088" s="232">
        <f t="shared" si="237"/>
        <v>0</v>
      </c>
      <c r="I1088" s="232">
        <f t="shared" si="237"/>
        <v>0</v>
      </c>
      <c r="J1088" s="232">
        <f t="shared" si="237"/>
        <v>0</v>
      </c>
      <c r="K1088" s="232">
        <f t="shared" si="237"/>
        <v>0</v>
      </c>
      <c r="L1088" s="232">
        <f t="shared" si="237"/>
        <v>0</v>
      </c>
      <c r="M1088" s="232">
        <f t="shared" si="237"/>
        <v>0</v>
      </c>
      <c r="N1088" s="232">
        <f t="shared" si="237"/>
        <v>0</v>
      </c>
      <c r="O1088" s="232">
        <f t="shared" si="237"/>
        <v>0</v>
      </c>
      <c r="P1088" s="232">
        <f t="shared" si="237"/>
        <v>0</v>
      </c>
      <c r="Q1088" s="232">
        <f t="shared" si="237"/>
        <v>0</v>
      </c>
    </row>
    <row r="1089" spans="1:17" s="43" customFormat="1" ht="47.25" hidden="1">
      <c r="A1089" s="107" t="s">
        <v>502</v>
      </c>
      <c r="B1089" s="220"/>
      <c r="C1089" s="220"/>
      <c r="D1089" s="162">
        <f t="shared" si="226"/>
        <v>0</v>
      </c>
      <c r="E1089" s="220"/>
      <c r="F1089" s="253"/>
      <c r="G1089" s="238"/>
      <c r="H1089" s="204"/>
      <c r="I1089" s="253"/>
      <c r="J1089" s="253"/>
      <c r="K1089" s="253"/>
      <c r="L1089" s="253"/>
      <c r="M1089" s="253"/>
      <c r="N1089" s="253"/>
      <c r="O1089" s="253"/>
      <c r="P1089" s="253"/>
      <c r="Q1089" s="253"/>
    </row>
    <row r="1090" spans="1:17" s="43" customFormat="1" ht="47.25" hidden="1">
      <c r="A1090" s="225" t="s">
        <v>315</v>
      </c>
      <c r="B1090" s="220"/>
      <c r="C1090" s="220"/>
      <c r="D1090" s="162">
        <f t="shared" si="226"/>
        <v>0</v>
      </c>
      <c r="E1090" s="220"/>
      <c r="F1090" s="253"/>
      <c r="G1090" s="238"/>
      <c r="H1090" s="253"/>
      <c r="I1090" s="253"/>
      <c r="J1090" s="253"/>
      <c r="K1090" s="253"/>
      <c r="L1090" s="253"/>
      <c r="M1090" s="253"/>
      <c r="N1090" s="253"/>
      <c r="O1090" s="253"/>
      <c r="P1090" s="253"/>
      <c r="Q1090" s="253"/>
    </row>
    <row r="1091" spans="1:17" s="43" customFormat="1" ht="31.5" hidden="1">
      <c r="A1091" s="95" t="s">
        <v>119</v>
      </c>
      <c r="B1091" s="138"/>
      <c r="C1091" s="138">
        <v>3132</v>
      </c>
      <c r="D1091" s="232">
        <f>+D1092</f>
        <v>0</v>
      </c>
      <c r="E1091" s="232">
        <f aca="true" t="shared" si="238" ref="E1091:Q1091">+E1092</f>
        <v>0</v>
      </c>
      <c r="F1091" s="232">
        <f t="shared" si="238"/>
        <v>0</v>
      </c>
      <c r="G1091" s="232">
        <f t="shared" si="238"/>
        <v>0</v>
      </c>
      <c r="H1091" s="232">
        <f t="shared" si="238"/>
        <v>0</v>
      </c>
      <c r="I1091" s="232">
        <f t="shared" si="238"/>
        <v>0</v>
      </c>
      <c r="J1091" s="232">
        <f t="shared" si="238"/>
        <v>0</v>
      </c>
      <c r="K1091" s="232">
        <f t="shared" si="238"/>
        <v>0</v>
      </c>
      <c r="L1091" s="232">
        <f t="shared" si="238"/>
        <v>0</v>
      </c>
      <c r="M1091" s="232">
        <f t="shared" si="238"/>
        <v>0</v>
      </c>
      <c r="N1091" s="232">
        <f t="shared" si="238"/>
        <v>0</v>
      </c>
      <c r="O1091" s="232">
        <f t="shared" si="238"/>
        <v>0</v>
      </c>
      <c r="P1091" s="232">
        <f t="shared" si="238"/>
        <v>0</v>
      </c>
      <c r="Q1091" s="232">
        <f t="shared" si="238"/>
        <v>0</v>
      </c>
    </row>
    <row r="1092" spans="1:17" s="43" customFormat="1" ht="47.25" hidden="1">
      <c r="A1092" s="107" t="s">
        <v>503</v>
      </c>
      <c r="B1092" s="220"/>
      <c r="C1092" s="220"/>
      <c r="D1092" s="162">
        <f>+F1092+G1092+H1092+I1092+J1092+K1092+L1092+M1092+N1092+O1092+P1092+Q1092</f>
        <v>0</v>
      </c>
      <c r="E1092" s="220"/>
      <c r="F1092" s="253"/>
      <c r="G1092" s="238"/>
      <c r="H1092" s="204"/>
      <c r="I1092" s="253"/>
      <c r="J1092" s="253"/>
      <c r="K1092" s="253"/>
      <c r="L1092" s="253"/>
      <c r="M1092" s="253"/>
      <c r="N1092" s="253"/>
      <c r="O1092" s="253"/>
      <c r="P1092" s="253"/>
      <c r="Q1092" s="253"/>
    </row>
    <row r="1093" spans="1:17" s="43" customFormat="1" ht="15.75" hidden="1">
      <c r="A1093" s="107" t="s">
        <v>504</v>
      </c>
      <c r="B1093" s="183">
        <v>110202</v>
      </c>
      <c r="C1093" s="220"/>
      <c r="D1093" s="232">
        <f>+D1094</f>
        <v>0</v>
      </c>
      <c r="E1093" s="232">
        <f aca="true" t="shared" si="239" ref="E1093:Q1093">+E1094</f>
        <v>0</v>
      </c>
      <c r="F1093" s="232">
        <f t="shared" si="239"/>
        <v>0</v>
      </c>
      <c r="G1093" s="232">
        <f t="shared" si="239"/>
        <v>0</v>
      </c>
      <c r="H1093" s="232">
        <f t="shared" si="239"/>
        <v>0</v>
      </c>
      <c r="I1093" s="232">
        <f t="shared" si="239"/>
        <v>0</v>
      </c>
      <c r="J1093" s="232">
        <f t="shared" si="239"/>
        <v>0</v>
      </c>
      <c r="K1093" s="232">
        <f t="shared" si="239"/>
        <v>0</v>
      </c>
      <c r="L1093" s="232">
        <f t="shared" si="239"/>
        <v>0</v>
      </c>
      <c r="M1093" s="232">
        <f t="shared" si="239"/>
        <v>0</v>
      </c>
      <c r="N1093" s="232">
        <f t="shared" si="239"/>
        <v>0</v>
      </c>
      <c r="O1093" s="232">
        <f t="shared" si="239"/>
        <v>0</v>
      </c>
      <c r="P1093" s="232">
        <f t="shared" si="239"/>
        <v>0</v>
      </c>
      <c r="Q1093" s="232">
        <f t="shared" si="239"/>
        <v>0</v>
      </c>
    </row>
    <row r="1094" spans="1:17" s="43" customFormat="1" ht="47.25" hidden="1">
      <c r="A1094" s="95" t="s">
        <v>122</v>
      </c>
      <c r="B1094" s="138"/>
      <c r="C1094" s="138">
        <v>3110</v>
      </c>
      <c r="D1094" s="232">
        <f>+D1095+D1096</f>
        <v>0</v>
      </c>
      <c r="E1094" s="232">
        <f aca="true" t="shared" si="240" ref="E1094:Q1094">+E1095+E1096</f>
        <v>0</v>
      </c>
      <c r="F1094" s="232">
        <f t="shared" si="240"/>
        <v>0</v>
      </c>
      <c r="G1094" s="232">
        <f t="shared" si="240"/>
        <v>0</v>
      </c>
      <c r="H1094" s="232">
        <f t="shared" si="240"/>
        <v>0</v>
      </c>
      <c r="I1094" s="232">
        <f t="shared" si="240"/>
        <v>0</v>
      </c>
      <c r="J1094" s="232">
        <f t="shared" si="240"/>
        <v>0</v>
      </c>
      <c r="K1094" s="232">
        <f t="shared" si="240"/>
        <v>0</v>
      </c>
      <c r="L1094" s="232">
        <f t="shared" si="240"/>
        <v>0</v>
      </c>
      <c r="M1094" s="232">
        <f t="shared" si="240"/>
        <v>0</v>
      </c>
      <c r="N1094" s="232">
        <f t="shared" si="240"/>
        <v>0</v>
      </c>
      <c r="O1094" s="232">
        <f t="shared" si="240"/>
        <v>0</v>
      </c>
      <c r="P1094" s="232">
        <f t="shared" si="240"/>
        <v>0</v>
      </c>
      <c r="Q1094" s="232">
        <f t="shared" si="240"/>
        <v>0</v>
      </c>
    </row>
    <row r="1095" spans="1:17" s="43" customFormat="1" ht="15.75" hidden="1">
      <c r="A1095" s="107" t="s">
        <v>505</v>
      </c>
      <c r="B1095" s="220"/>
      <c r="C1095" s="220"/>
      <c r="D1095" s="162">
        <f>+F1095+G1095+H1095+I1095+J1095+K1095+L1095+M1095+N1095+O1095+P1095+Q1095</f>
        <v>0</v>
      </c>
      <c r="E1095" s="220"/>
      <c r="F1095" s="253"/>
      <c r="G1095" s="238"/>
      <c r="H1095" s="204"/>
      <c r="I1095" s="253"/>
      <c r="J1095" s="253"/>
      <c r="K1095" s="253"/>
      <c r="L1095" s="253"/>
      <c r="M1095" s="253"/>
      <c r="N1095" s="253"/>
      <c r="O1095" s="253"/>
      <c r="P1095" s="253"/>
      <c r="Q1095" s="253"/>
    </row>
    <row r="1096" spans="1:17" s="43" customFormat="1" ht="31.5" hidden="1">
      <c r="A1096" s="107" t="s">
        <v>506</v>
      </c>
      <c r="B1096" s="220"/>
      <c r="C1096" s="220"/>
      <c r="D1096" s="162">
        <f>+F1096+G1096+H1096+I1096+J1096+K1096+L1096+M1096+N1096+O1096+P1096+Q1096</f>
        <v>0</v>
      </c>
      <c r="E1096" s="220"/>
      <c r="F1096" s="253"/>
      <c r="G1096" s="238"/>
      <c r="H1096" s="204"/>
      <c r="I1096" s="253"/>
      <c r="J1096" s="253"/>
      <c r="K1096" s="253"/>
      <c r="L1096" s="253"/>
      <c r="M1096" s="253"/>
      <c r="N1096" s="253"/>
      <c r="O1096" s="253"/>
      <c r="P1096" s="253"/>
      <c r="Q1096" s="253"/>
    </row>
    <row r="1097" spans="1:17" s="43" customFormat="1" ht="31.5" hidden="1">
      <c r="A1097" s="4" t="s">
        <v>219</v>
      </c>
      <c r="B1097" s="183">
        <v>110205</v>
      </c>
      <c r="C1097" s="220"/>
      <c r="D1097" s="232">
        <f t="shared" si="226"/>
        <v>0</v>
      </c>
      <c r="E1097" s="232">
        <f>+E1098</f>
        <v>0</v>
      </c>
      <c r="F1097" s="232">
        <f>+F1098+F1101</f>
        <v>0</v>
      </c>
      <c r="G1097" s="232">
        <f aca="true" t="shared" si="241" ref="G1097:Q1097">+G1098+G1101</f>
        <v>0</v>
      </c>
      <c r="H1097" s="232">
        <f t="shared" si="241"/>
        <v>0</v>
      </c>
      <c r="I1097" s="232">
        <f t="shared" si="241"/>
        <v>0</v>
      </c>
      <c r="J1097" s="232">
        <f t="shared" si="241"/>
        <v>0</v>
      </c>
      <c r="K1097" s="232">
        <f t="shared" si="241"/>
        <v>0</v>
      </c>
      <c r="L1097" s="232">
        <f t="shared" si="241"/>
        <v>0</v>
      </c>
      <c r="M1097" s="232">
        <f t="shared" si="241"/>
        <v>0</v>
      </c>
      <c r="N1097" s="232">
        <f t="shared" si="241"/>
        <v>0</v>
      </c>
      <c r="O1097" s="232">
        <f t="shared" si="241"/>
        <v>0</v>
      </c>
      <c r="P1097" s="232">
        <f t="shared" si="241"/>
        <v>0</v>
      </c>
      <c r="Q1097" s="232">
        <f t="shared" si="241"/>
        <v>0</v>
      </c>
    </row>
    <row r="1098" spans="1:17" s="43" customFormat="1" ht="47.25" hidden="1">
      <c r="A1098" s="95" t="s">
        <v>122</v>
      </c>
      <c r="B1098" s="138"/>
      <c r="C1098" s="138">
        <v>3110</v>
      </c>
      <c r="D1098" s="232">
        <f t="shared" si="226"/>
        <v>0</v>
      </c>
      <c r="E1098" s="232">
        <f aca="true" t="shared" si="242" ref="E1098:Q1098">+E1099+E1100</f>
        <v>0</v>
      </c>
      <c r="F1098" s="232">
        <f t="shared" si="242"/>
        <v>0</v>
      </c>
      <c r="G1098" s="232">
        <f t="shared" si="242"/>
        <v>0</v>
      </c>
      <c r="H1098" s="232">
        <f t="shared" si="242"/>
        <v>0</v>
      </c>
      <c r="I1098" s="232">
        <f t="shared" si="242"/>
        <v>0</v>
      </c>
      <c r="J1098" s="232">
        <f t="shared" si="242"/>
        <v>0</v>
      </c>
      <c r="K1098" s="232">
        <f t="shared" si="242"/>
        <v>0</v>
      </c>
      <c r="L1098" s="232">
        <f t="shared" si="242"/>
        <v>0</v>
      </c>
      <c r="M1098" s="232">
        <f t="shared" si="242"/>
        <v>0</v>
      </c>
      <c r="N1098" s="232">
        <f t="shared" si="242"/>
        <v>0</v>
      </c>
      <c r="O1098" s="232">
        <f t="shared" si="242"/>
        <v>0</v>
      </c>
      <c r="P1098" s="232">
        <f t="shared" si="242"/>
        <v>0</v>
      </c>
      <c r="Q1098" s="232">
        <f t="shared" si="242"/>
        <v>0</v>
      </c>
    </row>
    <row r="1099" spans="1:17" s="43" customFormat="1" ht="39.75" customHeight="1" hidden="1">
      <c r="A1099" s="107" t="s">
        <v>509</v>
      </c>
      <c r="B1099" s="220"/>
      <c r="C1099" s="220"/>
      <c r="D1099" s="162">
        <f t="shared" si="226"/>
        <v>0</v>
      </c>
      <c r="E1099" s="220"/>
      <c r="F1099" s="253"/>
      <c r="G1099" s="224"/>
      <c r="H1099" s="204"/>
      <c r="I1099" s="253"/>
      <c r="J1099" s="253"/>
      <c r="K1099" s="253"/>
      <c r="L1099" s="253"/>
      <c r="M1099" s="253"/>
      <c r="N1099" s="253"/>
      <c r="O1099" s="253"/>
      <c r="P1099" s="253"/>
      <c r="Q1099" s="253"/>
    </row>
    <row r="1100" spans="1:17" s="43" customFormat="1" ht="33.75" customHeight="1" hidden="1">
      <c r="A1100" s="136" t="s">
        <v>218</v>
      </c>
      <c r="B1100" s="220"/>
      <c r="C1100" s="220"/>
      <c r="D1100" s="162">
        <f t="shared" si="226"/>
        <v>0</v>
      </c>
      <c r="E1100" s="220"/>
      <c r="F1100" s="253"/>
      <c r="G1100" s="224"/>
      <c r="H1100" s="253"/>
      <c r="I1100" s="253"/>
      <c r="J1100" s="253"/>
      <c r="K1100" s="253"/>
      <c r="L1100" s="253"/>
      <c r="M1100" s="253"/>
      <c r="N1100" s="253"/>
      <c r="O1100" s="253"/>
      <c r="P1100" s="253"/>
      <c r="Q1100" s="253"/>
    </row>
    <row r="1101" spans="1:17" s="43" customFormat="1" ht="33.75" customHeight="1" hidden="1">
      <c r="A1101" s="95" t="s">
        <v>119</v>
      </c>
      <c r="B1101" s="138"/>
      <c r="C1101" s="138">
        <v>3132</v>
      </c>
      <c r="D1101" s="232">
        <f t="shared" si="226"/>
        <v>0</v>
      </c>
      <c r="E1101" s="232">
        <f>+E1109</f>
        <v>0</v>
      </c>
      <c r="F1101" s="232">
        <f>+F1102+F1103+F1104+F1105+F1106+F1107+F1108</f>
        <v>0</v>
      </c>
      <c r="G1101" s="232">
        <f aca="true" t="shared" si="243" ref="G1101:Q1101">+G1102+G1103+G1104+G1105+G1106+G1107+G1108</f>
        <v>0</v>
      </c>
      <c r="H1101" s="232">
        <f t="shared" si="243"/>
        <v>0</v>
      </c>
      <c r="I1101" s="232">
        <f t="shared" si="243"/>
        <v>0</v>
      </c>
      <c r="J1101" s="232">
        <f t="shared" si="243"/>
        <v>0</v>
      </c>
      <c r="K1101" s="232">
        <f t="shared" si="243"/>
        <v>0</v>
      </c>
      <c r="L1101" s="232">
        <f t="shared" si="243"/>
        <v>0</v>
      </c>
      <c r="M1101" s="232">
        <f t="shared" si="243"/>
        <v>0</v>
      </c>
      <c r="N1101" s="232">
        <f t="shared" si="243"/>
        <v>0</v>
      </c>
      <c r="O1101" s="232">
        <f t="shared" si="243"/>
        <v>0</v>
      </c>
      <c r="P1101" s="232">
        <f t="shared" si="243"/>
        <v>0</v>
      </c>
      <c r="Q1101" s="232">
        <f t="shared" si="243"/>
        <v>0</v>
      </c>
    </row>
    <row r="1102" spans="1:17" s="43" customFormat="1" ht="74.25" customHeight="1" hidden="1">
      <c r="A1102" s="107" t="s">
        <v>510</v>
      </c>
      <c r="B1102" s="138"/>
      <c r="C1102" s="138"/>
      <c r="D1102" s="162">
        <f>+F1102+G1102+H1102+I1102+J1102+K1102+L1102+M1102+N1102+O1102+Q1102+P1102</f>
        <v>0</v>
      </c>
      <c r="E1102" s="162"/>
      <c r="F1102" s="242"/>
      <c r="G1102" s="242"/>
      <c r="H1102" s="242"/>
      <c r="I1102" s="242"/>
      <c r="J1102" s="242"/>
      <c r="K1102" s="242"/>
      <c r="L1102" s="242"/>
      <c r="M1102" s="242"/>
      <c r="N1102" s="242"/>
      <c r="O1102" s="242"/>
      <c r="P1102" s="242"/>
      <c r="Q1102" s="242"/>
    </row>
    <row r="1103" spans="1:17" s="43" customFormat="1" ht="69" customHeight="1" hidden="1">
      <c r="A1103" s="107" t="s">
        <v>511</v>
      </c>
      <c r="B1103" s="138"/>
      <c r="C1103" s="138"/>
      <c r="D1103" s="162">
        <f aca="true" t="shared" si="244" ref="D1103:D1108">+F1103+G1103+H1103+I1103+J1103+K1103+L1103+M1103+N1103+O1103+Q1103+P1103</f>
        <v>0</v>
      </c>
      <c r="E1103" s="162"/>
      <c r="F1103" s="242"/>
      <c r="G1103" s="242"/>
      <c r="H1103" s="242"/>
      <c r="I1103" s="242"/>
      <c r="J1103" s="242"/>
      <c r="K1103" s="242"/>
      <c r="L1103" s="242"/>
      <c r="M1103" s="242"/>
      <c r="N1103" s="242"/>
      <c r="O1103" s="242"/>
      <c r="P1103" s="242"/>
      <c r="Q1103" s="242"/>
    </row>
    <row r="1104" spans="1:17" s="43" customFormat="1" ht="69" customHeight="1" hidden="1">
      <c r="A1104" s="107" t="s">
        <v>512</v>
      </c>
      <c r="B1104" s="138"/>
      <c r="C1104" s="138"/>
      <c r="D1104" s="162">
        <f t="shared" si="244"/>
        <v>0</v>
      </c>
      <c r="E1104" s="162"/>
      <c r="F1104" s="242"/>
      <c r="G1104" s="242"/>
      <c r="H1104" s="242"/>
      <c r="I1104" s="242"/>
      <c r="J1104" s="242"/>
      <c r="K1104" s="242"/>
      <c r="L1104" s="242"/>
      <c r="M1104" s="242"/>
      <c r="N1104" s="242"/>
      <c r="O1104" s="242"/>
      <c r="P1104" s="242"/>
      <c r="Q1104" s="242"/>
    </row>
    <row r="1105" spans="1:17" s="43" customFormat="1" ht="71.25" customHeight="1" hidden="1">
      <c r="A1105" s="107" t="s">
        <v>513</v>
      </c>
      <c r="B1105" s="138"/>
      <c r="C1105" s="138"/>
      <c r="D1105" s="162">
        <f t="shared" si="244"/>
        <v>0</v>
      </c>
      <c r="E1105" s="162"/>
      <c r="F1105" s="242"/>
      <c r="G1105" s="242"/>
      <c r="H1105" s="242"/>
      <c r="I1105" s="242"/>
      <c r="J1105" s="242"/>
      <c r="K1105" s="242"/>
      <c r="L1105" s="242"/>
      <c r="M1105" s="242"/>
      <c r="N1105" s="242"/>
      <c r="O1105" s="242"/>
      <c r="P1105" s="242"/>
      <c r="Q1105" s="242"/>
    </row>
    <row r="1106" spans="1:17" s="43" customFormat="1" ht="75" customHeight="1" hidden="1">
      <c r="A1106" s="107" t="s">
        <v>514</v>
      </c>
      <c r="B1106" s="138"/>
      <c r="C1106" s="138"/>
      <c r="D1106" s="162">
        <f t="shared" si="244"/>
        <v>0</v>
      </c>
      <c r="E1106" s="162"/>
      <c r="F1106" s="242"/>
      <c r="G1106" s="242"/>
      <c r="H1106" s="242"/>
      <c r="I1106" s="242"/>
      <c r="J1106" s="242"/>
      <c r="K1106" s="242"/>
      <c r="L1106" s="242"/>
      <c r="M1106" s="242"/>
      <c r="N1106" s="242"/>
      <c r="O1106" s="242"/>
      <c r="P1106" s="242"/>
      <c r="Q1106" s="242"/>
    </row>
    <row r="1107" spans="1:17" s="43" customFormat="1" ht="69" customHeight="1" hidden="1">
      <c r="A1107" s="107" t="s">
        <v>515</v>
      </c>
      <c r="B1107" s="138"/>
      <c r="C1107" s="138"/>
      <c r="D1107" s="162">
        <f t="shared" si="244"/>
        <v>0</v>
      </c>
      <c r="E1107" s="162"/>
      <c r="F1107" s="242"/>
      <c r="G1107" s="242"/>
      <c r="H1107" s="242"/>
      <c r="I1107" s="242"/>
      <c r="J1107" s="242"/>
      <c r="K1107" s="242"/>
      <c r="L1107" s="242"/>
      <c r="M1107" s="242"/>
      <c r="N1107" s="242"/>
      <c r="O1107" s="242"/>
      <c r="P1107" s="242"/>
      <c r="Q1107" s="242"/>
    </row>
    <row r="1108" spans="1:17" s="43" customFormat="1" ht="67.5" customHeight="1" hidden="1">
      <c r="A1108" s="107" t="s">
        <v>516</v>
      </c>
      <c r="B1108" s="138"/>
      <c r="C1108" s="138"/>
      <c r="D1108" s="162">
        <f t="shared" si="244"/>
        <v>0</v>
      </c>
      <c r="E1108" s="162"/>
      <c r="F1108" s="242"/>
      <c r="G1108" s="242"/>
      <c r="H1108" s="242"/>
      <c r="I1108" s="242"/>
      <c r="J1108" s="242"/>
      <c r="K1108" s="242"/>
      <c r="L1108" s="242"/>
      <c r="M1108" s="242"/>
      <c r="N1108" s="242"/>
      <c r="O1108" s="242"/>
      <c r="P1108" s="242"/>
      <c r="Q1108" s="242"/>
    </row>
    <row r="1109" spans="1:17" s="43" customFormat="1" ht="72" customHeight="1" hidden="1">
      <c r="A1109" s="136" t="s">
        <v>310</v>
      </c>
      <c r="B1109" s="220"/>
      <c r="C1109" s="220"/>
      <c r="D1109" s="162">
        <f t="shared" si="226"/>
        <v>0</v>
      </c>
      <c r="E1109" s="220"/>
      <c r="F1109" s="253"/>
      <c r="G1109" s="254"/>
      <c r="H1109" s="253"/>
      <c r="I1109" s="253"/>
      <c r="J1109" s="253"/>
      <c r="K1109" s="253"/>
      <c r="L1109" s="253"/>
      <c r="M1109" s="253"/>
      <c r="N1109" s="253"/>
      <c r="O1109" s="253"/>
      <c r="P1109" s="253"/>
      <c r="Q1109" s="253"/>
    </row>
    <row r="1110" spans="1:17" s="42" customFormat="1" ht="24.75" customHeight="1" hidden="1">
      <c r="A1110" s="33" t="s">
        <v>98</v>
      </c>
      <c r="B1110" s="183">
        <v>110204</v>
      </c>
      <c r="C1110" s="183"/>
      <c r="D1110" s="232">
        <f t="shared" si="226"/>
        <v>0</v>
      </c>
      <c r="E1110" s="138"/>
      <c r="F1110" s="238">
        <f>F1111+F1116</f>
        <v>0</v>
      </c>
      <c r="G1110" s="238">
        <f aca="true" t="shared" si="245" ref="G1110:Q1110">G1111+G1116</f>
        <v>0</v>
      </c>
      <c r="H1110" s="238">
        <f t="shared" si="245"/>
        <v>0</v>
      </c>
      <c r="I1110" s="238">
        <f t="shared" si="245"/>
        <v>0</v>
      </c>
      <c r="J1110" s="238">
        <f t="shared" si="245"/>
        <v>0</v>
      </c>
      <c r="K1110" s="238">
        <f t="shared" si="245"/>
        <v>0</v>
      </c>
      <c r="L1110" s="238">
        <f t="shared" si="245"/>
        <v>0</v>
      </c>
      <c r="M1110" s="238">
        <f t="shared" si="245"/>
        <v>0</v>
      </c>
      <c r="N1110" s="238">
        <f t="shared" si="245"/>
        <v>0</v>
      </c>
      <c r="O1110" s="238">
        <f t="shared" si="245"/>
        <v>0</v>
      </c>
      <c r="P1110" s="238">
        <f t="shared" si="245"/>
        <v>0</v>
      </c>
      <c r="Q1110" s="238">
        <f t="shared" si="245"/>
        <v>0</v>
      </c>
    </row>
    <row r="1111" spans="1:17" s="3" customFormat="1" ht="47.25" hidden="1">
      <c r="A1111" s="95" t="s">
        <v>122</v>
      </c>
      <c r="B1111" s="138"/>
      <c r="C1111" s="138">
        <v>3110</v>
      </c>
      <c r="D1111" s="232">
        <f t="shared" si="226"/>
        <v>0</v>
      </c>
      <c r="E1111" s="232">
        <f aca="true" t="shared" si="246" ref="E1111:Q1111">+E1112+E1114+E1115+E1113</f>
        <v>0</v>
      </c>
      <c r="F1111" s="232">
        <f t="shared" si="246"/>
        <v>0</v>
      </c>
      <c r="G1111" s="232">
        <f t="shared" si="246"/>
        <v>0</v>
      </c>
      <c r="H1111" s="232">
        <f t="shared" si="246"/>
        <v>0</v>
      </c>
      <c r="I1111" s="232">
        <f t="shared" si="246"/>
        <v>0</v>
      </c>
      <c r="J1111" s="232">
        <f t="shared" si="246"/>
        <v>0</v>
      </c>
      <c r="K1111" s="232">
        <f t="shared" si="246"/>
        <v>0</v>
      </c>
      <c r="L1111" s="232">
        <f t="shared" si="246"/>
        <v>0</v>
      </c>
      <c r="M1111" s="232">
        <f t="shared" si="246"/>
        <v>0</v>
      </c>
      <c r="N1111" s="232">
        <f t="shared" si="246"/>
        <v>0</v>
      </c>
      <c r="O1111" s="232">
        <f t="shared" si="246"/>
        <v>0</v>
      </c>
      <c r="P1111" s="232">
        <f t="shared" si="246"/>
        <v>0</v>
      </c>
      <c r="Q1111" s="232">
        <f t="shared" si="246"/>
        <v>0</v>
      </c>
    </row>
    <row r="1112" spans="1:17" s="41" customFormat="1" ht="36.75" customHeight="1" hidden="1">
      <c r="A1112" s="107" t="s">
        <v>214</v>
      </c>
      <c r="B1112" s="232"/>
      <c r="C1112" s="232"/>
      <c r="D1112" s="162">
        <f t="shared" si="226"/>
        <v>0</v>
      </c>
      <c r="E1112" s="232"/>
      <c r="F1112" s="255"/>
      <c r="G1112" s="255"/>
      <c r="H1112" s="242"/>
      <c r="I1112" s="255"/>
      <c r="J1112" s="255"/>
      <c r="K1112" s="255"/>
      <c r="L1112" s="255"/>
      <c r="M1112" s="255"/>
      <c r="N1112" s="255"/>
      <c r="O1112" s="255"/>
      <c r="P1112" s="255"/>
      <c r="Q1112" s="255"/>
    </row>
    <row r="1113" spans="1:17" s="41" customFormat="1" ht="45" customHeight="1" hidden="1">
      <c r="A1113" s="107" t="s">
        <v>507</v>
      </c>
      <c r="B1113" s="232"/>
      <c r="C1113" s="232"/>
      <c r="D1113" s="162">
        <f t="shared" si="226"/>
        <v>0</v>
      </c>
      <c r="E1113" s="232"/>
      <c r="F1113" s="255"/>
      <c r="G1113" s="255"/>
      <c r="H1113" s="242"/>
      <c r="I1113" s="255"/>
      <c r="J1113" s="255"/>
      <c r="K1113" s="255"/>
      <c r="L1113" s="255"/>
      <c r="M1113" s="255"/>
      <c r="N1113" s="255"/>
      <c r="O1113" s="255"/>
      <c r="P1113" s="255"/>
      <c r="Q1113" s="255"/>
    </row>
    <row r="1114" spans="1:17" s="41" customFormat="1" ht="56.25" customHeight="1" hidden="1">
      <c r="A1114" s="136" t="s">
        <v>215</v>
      </c>
      <c r="B1114" s="232"/>
      <c r="C1114" s="232"/>
      <c r="D1114" s="162">
        <f t="shared" si="226"/>
        <v>0</v>
      </c>
      <c r="E1114" s="232"/>
      <c r="F1114" s="255"/>
      <c r="G1114" s="171"/>
      <c r="H1114" s="232"/>
      <c r="I1114" s="255"/>
      <c r="J1114" s="255"/>
      <c r="K1114" s="255"/>
      <c r="L1114" s="255"/>
      <c r="M1114" s="255"/>
      <c r="N1114" s="255"/>
      <c r="O1114" s="255"/>
      <c r="P1114" s="255"/>
      <c r="Q1114" s="255"/>
    </row>
    <row r="1115" spans="1:17" s="41" customFormat="1" ht="69.75" customHeight="1" hidden="1">
      <c r="A1115" s="136" t="s">
        <v>216</v>
      </c>
      <c r="B1115" s="232"/>
      <c r="C1115" s="232"/>
      <c r="D1115" s="162">
        <f t="shared" si="226"/>
        <v>0</v>
      </c>
      <c r="E1115" s="232"/>
      <c r="F1115" s="255"/>
      <c r="G1115" s="171"/>
      <c r="H1115" s="232"/>
      <c r="I1115" s="255"/>
      <c r="J1115" s="255"/>
      <c r="K1115" s="255"/>
      <c r="L1115" s="255"/>
      <c r="M1115" s="255"/>
      <c r="N1115" s="255"/>
      <c r="O1115" s="255"/>
      <c r="P1115" s="255"/>
      <c r="Q1115" s="255"/>
    </row>
    <row r="1116" spans="1:17" s="3" customFormat="1" ht="36.75" customHeight="1" hidden="1">
      <c r="A1116" s="95" t="s">
        <v>119</v>
      </c>
      <c r="B1116" s="138"/>
      <c r="C1116" s="138">
        <v>3132</v>
      </c>
      <c r="D1116" s="162">
        <f t="shared" si="226"/>
        <v>0</v>
      </c>
      <c r="E1116" s="138"/>
      <c r="F1116" s="238">
        <f>F1117+F1118</f>
        <v>0</v>
      </c>
      <c r="G1116" s="238">
        <f aca="true" t="shared" si="247" ref="G1116:Q1116">G1117+G1118</f>
        <v>0</v>
      </c>
      <c r="H1116" s="238">
        <f t="shared" si="247"/>
        <v>0</v>
      </c>
      <c r="I1116" s="238">
        <f t="shared" si="247"/>
        <v>0</v>
      </c>
      <c r="J1116" s="238">
        <f t="shared" si="247"/>
        <v>0</v>
      </c>
      <c r="K1116" s="238">
        <f t="shared" si="247"/>
        <v>0</v>
      </c>
      <c r="L1116" s="238">
        <f t="shared" si="247"/>
        <v>0</v>
      </c>
      <c r="M1116" s="238">
        <f t="shared" si="247"/>
        <v>0</v>
      </c>
      <c r="N1116" s="238">
        <f t="shared" si="247"/>
        <v>0</v>
      </c>
      <c r="O1116" s="238">
        <f t="shared" si="247"/>
        <v>0</v>
      </c>
      <c r="P1116" s="238">
        <f t="shared" si="247"/>
        <v>0</v>
      </c>
      <c r="Q1116" s="238">
        <f t="shared" si="247"/>
        <v>0</v>
      </c>
    </row>
    <row r="1117" spans="1:17" s="1" customFormat="1" ht="123.75" customHeight="1" hidden="1">
      <c r="A1117" s="107" t="s">
        <v>508</v>
      </c>
      <c r="B1117" s="162"/>
      <c r="C1117" s="162"/>
      <c r="D1117" s="162">
        <f t="shared" si="226"/>
        <v>0</v>
      </c>
      <c r="E1117" s="162"/>
      <c r="F1117" s="242"/>
      <c r="G1117" s="242"/>
      <c r="H1117" s="242"/>
      <c r="I1117" s="242"/>
      <c r="J1117" s="242"/>
      <c r="K1117" s="242"/>
      <c r="L1117" s="242"/>
      <c r="M1117" s="242"/>
      <c r="N1117" s="242"/>
      <c r="O1117" s="242"/>
      <c r="P1117" s="242"/>
      <c r="Q1117" s="242"/>
    </row>
    <row r="1118" spans="1:17" s="1" customFormat="1" ht="79.5" customHeight="1" hidden="1">
      <c r="A1118" s="136" t="s">
        <v>217</v>
      </c>
      <c r="B1118" s="162"/>
      <c r="C1118" s="162"/>
      <c r="D1118" s="162">
        <f t="shared" si="226"/>
        <v>0</v>
      </c>
      <c r="E1118" s="162"/>
      <c r="F1118" s="242"/>
      <c r="G1118" s="242"/>
      <c r="H1118" s="242"/>
      <c r="I1118" s="242"/>
      <c r="J1118" s="242"/>
      <c r="K1118" s="242"/>
      <c r="L1118" s="242"/>
      <c r="M1118" s="242"/>
      <c r="N1118" s="242"/>
      <c r="O1118" s="242"/>
      <c r="P1118" s="242"/>
      <c r="Q1118" s="242"/>
    </row>
    <row r="1119" spans="1:17" s="1" customFormat="1" ht="24.75" customHeight="1" hidden="1">
      <c r="A1119" s="225" t="s">
        <v>517</v>
      </c>
      <c r="B1119" s="162">
        <v>110502</v>
      </c>
      <c r="C1119" s="162"/>
      <c r="D1119" s="232">
        <f>+D1120</f>
        <v>0</v>
      </c>
      <c r="E1119" s="232">
        <f aca="true" t="shared" si="248" ref="E1119:Q1119">+E1120</f>
        <v>0</v>
      </c>
      <c r="F1119" s="232">
        <f t="shared" si="248"/>
        <v>0</v>
      </c>
      <c r="G1119" s="232">
        <f t="shared" si="248"/>
        <v>0</v>
      </c>
      <c r="H1119" s="232">
        <f t="shared" si="248"/>
        <v>0</v>
      </c>
      <c r="I1119" s="232">
        <f t="shared" si="248"/>
        <v>0</v>
      </c>
      <c r="J1119" s="232">
        <f t="shared" si="248"/>
        <v>0</v>
      </c>
      <c r="K1119" s="232">
        <f t="shared" si="248"/>
        <v>0</v>
      </c>
      <c r="L1119" s="232">
        <f t="shared" si="248"/>
        <v>0</v>
      </c>
      <c r="M1119" s="232">
        <f t="shared" si="248"/>
        <v>0</v>
      </c>
      <c r="N1119" s="232">
        <f t="shared" si="248"/>
        <v>0</v>
      </c>
      <c r="O1119" s="232">
        <f t="shared" si="248"/>
        <v>0</v>
      </c>
      <c r="P1119" s="232">
        <f t="shared" si="248"/>
        <v>0</v>
      </c>
      <c r="Q1119" s="232">
        <f t="shared" si="248"/>
        <v>0</v>
      </c>
    </row>
    <row r="1120" spans="1:17" s="1" customFormat="1" ht="48" customHeight="1" hidden="1">
      <c r="A1120" s="95" t="s">
        <v>122</v>
      </c>
      <c r="B1120" s="138"/>
      <c r="C1120" s="138">
        <v>3110</v>
      </c>
      <c r="D1120" s="232">
        <f>+D1121</f>
        <v>0</v>
      </c>
      <c r="E1120" s="232">
        <f aca="true" t="shared" si="249" ref="E1120:Q1120">+E1121</f>
        <v>0</v>
      </c>
      <c r="F1120" s="232">
        <f t="shared" si="249"/>
        <v>0</v>
      </c>
      <c r="G1120" s="232">
        <f t="shared" si="249"/>
        <v>0</v>
      </c>
      <c r="H1120" s="232">
        <f t="shared" si="249"/>
        <v>0</v>
      </c>
      <c r="I1120" s="232">
        <f t="shared" si="249"/>
        <v>0</v>
      </c>
      <c r="J1120" s="232">
        <f t="shared" si="249"/>
        <v>0</v>
      </c>
      <c r="K1120" s="232">
        <f t="shared" si="249"/>
        <v>0</v>
      </c>
      <c r="L1120" s="232">
        <f t="shared" si="249"/>
        <v>0</v>
      </c>
      <c r="M1120" s="232">
        <f t="shared" si="249"/>
        <v>0</v>
      </c>
      <c r="N1120" s="232">
        <f t="shared" si="249"/>
        <v>0</v>
      </c>
      <c r="O1120" s="232">
        <f t="shared" si="249"/>
        <v>0</v>
      </c>
      <c r="P1120" s="232">
        <f t="shared" si="249"/>
        <v>0</v>
      </c>
      <c r="Q1120" s="232">
        <f t="shared" si="249"/>
        <v>0</v>
      </c>
    </row>
    <row r="1121" spans="1:17" s="1" customFormat="1" ht="38.25" customHeight="1" hidden="1">
      <c r="A1121" s="136" t="s">
        <v>214</v>
      </c>
      <c r="B1121" s="162"/>
      <c r="C1121" s="162"/>
      <c r="D1121" s="162">
        <f aca="true" t="shared" si="250" ref="D1121:D1126">+F1121+G1121+H1121+I1121+J1121+K1121+L1121+M1121+N1121+O1121+P1121+Q1121</f>
        <v>0</v>
      </c>
      <c r="E1121" s="162"/>
      <c r="F1121" s="242"/>
      <c r="G1121" s="242"/>
      <c r="H1121" s="242"/>
      <c r="I1121" s="242"/>
      <c r="J1121" s="242"/>
      <c r="K1121" s="242"/>
      <c r="L1121" s="242"/>
      <c r="M1121" s="242"/>
      <c r="N1121" s="242"/>
      <c r="O1121" s="242"/>
      <c r="P1121" s="242"/>
      <c r="Q1121" s="242"/>
    </row>
    <row r="1122" spans="1:17" s="43" customFormat="1" ht="15.75" hidden="1">
      <c r="A1122" s="219" t="s">
        <v>101</v>
      </c>
      <c r="B1122" s="220"/>
      <c r="C1122" s="220"/>
      <c r="D1122" s="230">
        <f t="shared" si="250"/>
        <v>0</v>
      </c>
      <c r="E1122" s="220"/>
      <c r="F1122" s="253">
        <f>F1123</f>
        <v>0</v>
      </c>
      <c r="G1122" s="253">
        <f aca="true" t="shared" si="251" ref="G1122:Q1122">G1123</f>
        <v>0</v>
      </c>
      <c r="H1122" s="253">
        <f t="shared" si="251"/>
        <v>0</v>
      </c>
      <c r="I1122" s="253">
        <f t="shared" si="251"/>
        <v>0</v>
      </c>
      <c r="J1122" s="253">
        <f t="shared" si="251"/>
        <v>0</v>
      </c>
      <c r="K1122" s="253">
        <f t="shared" si="251"/>
        <v>0</v>
      </c>
      <c r="L1122" s="253">
        <f t="shared" si="251"/>
        <v>0</v>
      </c>
      <c r="M1122" s="253">
        <f t="shared" si="251"/>
        <v>0</v>
      </c>
      <c r="N1122" s="253">
        <f t="shared" si="251"/>
        <v>0</v>
      </c>
      <c r="O1122" s="253">
        <f t="shared" si="251"/>
        <v>0</v>
      </c>
      <c r="P1122" s="253">
        <f t="shared" si="251"/>
        <v>0</v>
      </c>
      <c r="Q1122" s="253">
        <f t="shared" si="251"/>
        <v>0</v>
      </c>
    </row>
    <row r="1123" spans="1:17" s="43" customFormat="1" ht="21" customHeight="1" hidden="1">
      <c r="A1123" s="23" t="s">
        <v>145</v>
      </c>
      <c r="B1123" s="183">
        <v>250404</v>
      </c>
      <c r="C1123" s="220"/>
      <c r="D1123" s="232">
        <f t="shared" si="250"/>
        <v>0</v>
      </c>
      <c r="E1123" s="232">
        <f aca="true" t="shared" si="252" ref="E1123:Q1123">+E1124</f>
        <v>0</v>
      </c>
      <c r="F1123" s="232">
        <f>+F1124</f>
        <v>0</v>
      </c>
      <c r="G1123" s="232">
        <f t="shared" si="252"/>
        <v>0</v>
      </c>
      <c r="H1123" s="232">
        <f t="shared" si="252"/>
        <v>0</v>
      </c>
      <c r="I1123" s="232">
        <f t="shared" si="252"/>
        <v>0</v>
      </c>
      <c r="J1123" s="232">
        <f t="shared" si="252"/>
        <v>0</v>
      </c>
      <c r="K1123" s="232">
        <f t="shared" si="252"/>
        <v>0</v>
      </c>
      <c r="L1123" s="232">
        <f t="shared" si="252"/>
        <v>0</v>
      </c>
      <c r="M1123" s="232">
        <f t="shared" si="252"/>
        <v>0</v>
      </c>
      <c r="N1123" s="232">
        <f t="shared" si="252"/>
        <v>0</v>
      </c>
      <c r="O1123" s="232">
        <f t="shared" si="252"/>
        <v>0</v>
      </c>
      <c r="P1123" s="232">
        <f t="shared" si="252"/>
        <v>0</v>
      </c>
      <c r="Q1123" s="232">
        <f t="shared" si="252"/>
        <v>0</v>
      </c>
    </row>
    <row r="1124" spans="1:17" s="43" customFormat="1" ht="31.5" hidden="1">
      <c r="A1124" s="88" t="s">
        <v>586</v>
      </c>
      <c r="B1124" s="138"/>
      <c r="C1124" s="138">
        <v>3142</v>
      </c>
      <c r="D1124" s="232">
        <f t="shared" si="250"/>
        <v>0</v>
      </c>
      <c r="E1124" s="232">
        <f aca="true" t="shared" si="253" ref="E1124:Q1124">+E1125+E1126</f>
        <v>0</v>
      </c>
      <c r="F1124" s="232">
        <f>+F1125+F1126</f>
        <v>0</v>
      </c>
      <c r="G1124" s="232">
        <f t="shared" si="253"/>
        <v>0</v>
      </c>
      <c r="H1124" s="232">
        <f t="shared" si="253"/>
        <v>0</v>
      </c>
      <c r="I1124" s="232">
        <f t="shared" si="253"/>
        <v>0</v>
      </c>
      <c r="J1124" s="232">
        <f t="shared" si="253"/>
        <v>0</v>
      </c>
      <c r="K1124" s="232">
        <f t="shared" si="253"/>
        <v>0</v>
      </c>
      <c r="L1124" s="232">
        <f t="shared" si="253"/>
        <v>0</v>
      </c>
      <c r="M1124" s="232">
        <f t="shared" si="253"/>
        <v>0</v>
      </c>
      <c r="N1124" s="232">
        <f t="shared" si="253"/>
        <v>0</v>
      </c>
      <c r="O1124" s="232">
        <f t="shared" si="253"/>
        <v>0</v>
      </c>
      <c r="P1124" s="232">
        <f t="shared" si="253"/>
        <v>0</v>
      </c>
      <c r="Q1124" s="232">
        <f t="shared" si="253"/>
        <v>0</v>
      </c>
    </row>
    <row r="1125" spans="1:17" s="75" customFormat="1" ht="98.25" customHeight="1" hidden="1">
      <c r="A1125" s="256" t="s">
        <v>618</v>
      </c>
      <c r="B1125" s="257"/>
      <c r="C1125" s="257"/>
      <c r="D1125" s="162">
        <f t="shared" si="250"/>
        <v>0</v>
      </c>
      <c r="E1125" s="257"/>
      <c r="F1125" s="242"/>
      <c r="G1125" s="242"/>
      <c r="H1125" s="242"/>
      <c r="I1125" s="258"/>
      <c r="J1125" s="258"/>
      <c r="K1125" s="258"/>
      <c r="L1125" s="258"/>
      <c r="M1125" s="258"/>
      <c r="N1125" s="258"/>
      <c r="O1125" s="258"/>
      <c r="P1125" s="258"/>
      <c r="Q1125" s="258"/>
    </row>
    <row r="1126" spans="1:17" s="43" customFormat="1" ht="31.5" hidden="1">
      <c r="A1126" s="225" t="s">
        <v>214</v>
      </c>
      <c r="B1126" s="220"/>
      <c r="C1126" s="220"/>
      <c r="D1126" s="162">
        <f t="shared" si="250"/>
        <v>0</v>
      </c>
      <c r="E1126" s="220"/>
      <c r="F1126" s="204"/>
      <c r="G1126" s="238"/>
      <c r="H1126" s="238"/>
      <c r="I1126" s="253"/>
      <c r="J1126" s="253"/>
      <c r="K1126" s="253"/>
      <c r="L1126" s="253"/>
      <c r="M1126" s="253"/>
      <c r="N1126" s="253"/>
      <c r="O1126" s="253"/>
      <c r="P1126" s="253"/>
      <c r="Q1126" s="253"/>
    </row>
    <row r="1127" spans="1:17" s="43" customFormat="1" ht="15.75" hidden="1">
      <c r="A1127" s="219" t="s">
        <v>105</v>
      </c>
      <c r="B1127" s="220"/>
      <c r="C1127" s="220"/>
      <c r="D1127" s="232">
        <f>+D1128</f>
        <v>0</v>
      </c>
      <c r="E1127" s="232">
        <f aca="true" t="shared" si="254" ref="E1127:Q1128">+E1128</f>
        <v>0</v>
      </c>
      <c r="F1127" s="232">
        <f t="shared" si="254"/>
        <v>0</v>
      </c>
      <c r="G1127" s="232">
        <f t="shared" si="254"/>
        <v>0</v>
      </c>
      <c r="H1127" s="232">
        <f t="shared" si="254"/>
        <v>0</v>
      </c>
      <c r="I1127" s="232">
        <f t="shared" si="254"/>
        <v>0</v>
      </c>
      <c r="J1127" s="232">
        <f t="shared" si="254"/>
        <v>0</v>
      </c>
      <c r="K1127" s="232">
        <f t="shared" si="254"/>
        <v>0</v>
      </c>
      <c r="L1127" s="232">
        <f t="shared" si="254"/>
        <v>0</v>
      </c>
      <c r="M1127" s="232">
        <f t="shared" si="254"/>
        <v>0</v>
      </c>
      <c r="N1127" s="232">
        <f t="shared" si="254"/>
        <v>0</v>
      </c>
      <c r="O1127" s="232">
        <f t="shared" si="254"/>
        <v>0</v>
      </c>
      <c r="P1127" s="232">
        <f t="shared" si="254"/>
        <v>0</v>
      </c>
      <c r="Q1127" s="232">
        <f t="shared" si="254"/>
        <v>0</v>
      </c>
    </row>
    <row r="1128" spans="1:17" s="43" customFormat="1" ht="31.5" hidden="1">
      <c r="A1128" s="23" t="s">
        <v>106</v>
      </c>
      <c r="B1128" s="183">
        <v>10116</v>
      </c>
      <c r="C1128" s="220"/>
      <c r="D1128" s="232">
        <f>+F1128+G1128+H1128+I1128+J1128+K1128+L1128+M1128+N1128+O1128+P1128+Q1128</f>
        <v>0</v>
      </c>
      <c r="E1128" s="220"/>
      <c r="F1128" s="238">
        <f>+F1129</f>
        <v>0</v>
      </c>
      <c r="G1128" s="238">
        <f t="shared" si="254"/>
        <v>0</v>
      </c>
      <c r="H1128" s="238">
        <f t="shared" si="254"/>
        <v>0</v>
      </c>
      <c r="I1128" s="238">
        <f t="shared" si="254"/>
        <v>0</v>
      </c>
      <c r="J1128" s="238">
        <f t="shared" si="254"/>
        <v>0</v>
      </c>
      <c r="K1128" s="238">
        <f t="shared" si="254"/>
        <v>0</v>
      </c>
      <c r="L1128" s="238">
        <f t="shared" si="254"/>
        <v>0</v>
      </c>
      <c r="M1128" s="238">
        <f t="shared" si="254"/>
        <v>0</v>
      </c>
      <c r="N1128" s="238">
        <f t="shared" si="254"/>
        <v>0</v>
      </c>
      <c r="O1128" s="238">
        <f t="shared" si="254"/>
        <v>0</v>
      </c>
      <c r="P1128" s="238">
        <f t="shared" si="254"/>
        <v>0</v>
      </c>
      <c r="Q1128" s="238">
        <f t="shared" si="254"/>
        <v>0</v>
      </c>
    </row>
    <row r="1129" spans="1:17" s="43" customFormat="1" ht="47.25" hidden="1">
      <c r="A1129" s="95" t="s">
        <v>122</v>
      </c>
      <c r="B1129" s="138"/>
      <c r="C1129" s="138">
        <v>3110</v>
      </c>
      <c r="D1129" s="232">
        <f>+D1130+D1131+D1132</f>
        <v>0</v>
      </c>
      <c r="E1129" s="232">
        <f aca="true" t="shared" si="255" ref="E1129:Q1129">+E1130+E1131+E1132</f>
        <v>0</v>
      </c>
      <c r="F1129" s="232">
        <f t="shared" si="255"/>
        <v>0</v>
      </c>
      <c r="G1129" s="232">
        <f t="shared" si="255"/>
        <v>0</v>
      </c>
      <c r="H1129" s="232">
        <f t="shared" si="255"/>
        <v>0</v>
      </c>
      <c r="I1129" s="232">
        <f t="shared" si="255"/>
        <v>0</v>
      </c>
      <c r="J1129" s="232">
        <f t="shared" si="255"/>
        <v>0</v>
      </c>
      <c r="K1129" s="232">
        <f t="shared" si="255"/>
        <v>0</v>
      </c>
      <c r="L1129" s="232">
        <f t="shared" si="255"/>
        <v>0</v>
      </c>
      <c r="M1129" s="232">
        <f t="shared" si="255"/>
        <v>0</v>
      </c>
      <c r="N1129" s="232">
        <f t="shared" si="255"/>
        <v>0</v>
      </c>
      <c r="O1129" s="232">
        <f t="shared" si="255"/>
        <v>0</v>
      </c>
      <c r="P1129" s="232">
        <f t="shared" si="255"/>
        <v>0</v>
      </c>
      <c r="Q1129" s="232">
        <f t="shared" si="255"/>
        <v>0</v>
      </c>
    </row>
    <row r="1130" spans="1:17" s="43" customFormat="1" ht="15.75" hidden="1">
      <c r="A1130" s="107" t="s">
        <v>598</v>
      </c>
      <c r="B1130" s="183"/>
      <c r="C1130" s="220"/>
      <c r="D1130" s="162">
        <f>+F1130+G1130+H1130+I1130+J1130+K1130+L1130+M1130+N1130+O1130+P1130+Q1130</f>
        <v>0</v>
      </c>
      <c r="E1130" s="220"/>
      <c r="F1130" s="204"/>
      <c r="G1130" s="238"/>
      <c r="H1130" s="204"/>
      <c r="I1130" s="253"/>
      <c r="J1130" s="253"/>
      <c r="K1130" s="253"/>
      <c r="L1130" s="253"/>
      <c r="M1130" s="253"/>
      <c r="N1130" s="253"/>
      <c r="O1130" s="253"/>
      <c r="P1130" s="253"/>
      <c r="Q1130" s="253"/>
    </row>
    <row r="1131" spans="1:17" s="43" customFormat="1" ht="15.75" hidden="1">
      <c r="A1131" s="107" t="s">
        <v>599</v>
      </c>
      <c r="B1131" s="183"/>
      <c r="C1131" s="220"/>
      <c r="D1131" s="162">
        <f>+F1131+G1131+H1131+I1131+J1131+K1131+L1131+M1131+N1131+O1131+P1131+Q1131</f>
        <v>0</v>
      </c>
      <c r="E1131" s="220"/>
      <c r="F1131" s="204"/>
      <c r="G1131" s="238"/>
      <c r="H1131" s="204"/>
      <c r="I1131" s="253"/>
      <c r="J1131" s="253"/>
      <c r="K1131" s="253"/>
      <c r="L1131" s="253"/>
      <c r="M1131" s="253"/>
      <c r="N1131" s="253"/>
      <c r="O1131" s="253"/>
      <c r="P1131" s="253"/>
      <c r="Q1131" s="253"/>
    </row>
    <row r="1132" spans="1:17" s="43" customFormat="1" ht="15.75" hidden="1">
      <c r="A1132" s="107" t="s">
        <v>395</v>
      </c>
      <c r="B1132" s="183"/>
      <c r="C1132" s="220"/>
      <c r="D1132" s="162">
        <f>+F1132+G1132+H1132+I1132+J1132+K1132+L1132+M1132+N1132+O1132+P1132+Q1132</f>
        <v>0</v>
      </c>
      <c r="E1132" s="220"/>
      <c r="F1132" s="204"/>
      <c r="G1132" s="238"/>
      <c r="H1132" s="204"/>
      <c r="I1132" s="253"/>
      <c r="J1132" s="253"/>
      <c r="K1132" s="253"/>
      <c r="L1132" s="253"/>
      <c r="M1132" s="253"/>
      <c r="N1132" s="253"/>
      <c r="O1132" s="253"/>
      <c r="P1132" s="253"/>
      <c r="Q1132" s="253"/>
    </row>
    <row r="1133" spans="1:17" s="42" customFormat="1" ht="22.5" customHeight="1" hidden="1">
      <c r="A1133" s="4" t="s">
        <v>207</v>
      </c>
      <c r="B1133" s="183">
        <v>250380</v>
      </c>
      <c r="C1133" s="183"/>
      <c r="D1133" s="162">
        <f aca="true" t="shared" si="256" ref="D1133:D1139">+F1133+G1133+H1133+I1133+J1133+K1133+L1133+M1133+N1133+O1133+P1133+Q1133</f>
        <v>0</v>
      </c>
      <c r="E1133" s="183"/>
      <c r="F1133" s="204">
        <f>F1134</f>
        <v>0</v>
      </c>
      <c r="G1133" s="204">
        <f aca="true" t="shared" si="257" ref="G1133:Q1133">G1134</f>
        <v>0</v>
      </c>
      <c r="H1133" s="204">
        <f t="shared" si="257"/>
        <v>0</v>
      </c>
      <c r="I1133" s="204">
        <f t="shared" si="257"/>
        <v>0</v>
      </c>
      <c r="J1133" s="204">
        <f t="shared" si="257"/>
        <v>0</v>
      </c>
      <c r="K1133" s="204">
        <f t="shared" si="257"/>
        <v>0</v>
      </c>
      <c r="L1133" s="204">
        <f t="shared" si="257"/>
        <v>0</v>
      </c>
      <c r="M1133" s="204">
        <f t="shared" si="257"/>
        <v>0</v>
      </c>
      <c r="N1133" s="204">
        <f t="shared" si="257"/>
        <v>0</v>
      </c>
      <c r="O1133" s="204">
        <f t="shared" si="257"/>
        <v>0</v>
      </c>
      <c r="P1133" s="204">
        <f t="shared" si="257"/>
        <v>0</v>
      </c>
      <c r="Q1133" s="204">
        <f t="shared" si="257"/>
        <v>0</v>
      </c>
    </row>
    <row r="1134" spans="1:17" s="39" customFormat="1" ht="47.25" hidden="1">
      <c r="A1134" s="259" t="s">
        <v>208</v>
      </c>
      <c r="B1134" s="260"/>
      <c r="C1134" s="260">
        <v>3220</v>
      </c>
      <c r="D1134" s="162">
        <f t="shared" si="256"/>
        <v>0</v>
      </c>
      <c r="E1134" s="238">
        <f aca="true" t="shared" si="258" ref="E1134:Q1134">+E1135</f>
        <v>0</v>
      </c>
      <c r="F1134" s="238">
        <f>+F1135</f>
        <v>0</v>
      </c>
      <c r="G1134" s="238">
        <f t="shared" si="258"/>
        <v>0</v>
      </c>
      <c r="H1134" s="238">
        <f t="shared" si="258"/>
        <v>0</v>
      </c>
      <c r="I1134" s="238">
        <f t="shared" si="258"/>
        <v>0</v>
      </c>
      <c r="J1134" s="238">
        <f t="shared" si="258"/>
        <v>0</v>
      </c>
      <c r="K1134" s="238">
        <f t="shared" si="258"/>
        <v>0</v>
      </c>
      <c r="L1134" s="238">
        <f t="shared" si="258"/>
        <v>0</v>
      </c>
      <c r="M1134" s="238">
        <f t="shared" si="258"/>
        <v>0</v>
      </c>
      <c r="N1134" s="238">
        <f t="shared" si="258"/>
        <v>0</v>
      </c>
      <c r="O1134" s="238">
        <f t="shared" si="258"/>
        <v>0</v>
      </c>
      <c r="P1134" s="238">
        <f t="shared" si="258"/>
        <v>0</v>
      </c>
      <c r="Q1134" s="238">
        <f t="shared" si="258"/>
        <v>0</v>
      </c>
    </row>
    <row r="1135" spans="1:17" s="41" customFormat="1" ht="78.75" hidden="1">
      <c r="A1135" s="261" t="s">
        <v>389</v>
      </c>
      <c r="B1135" s="232"/>
      <c r="C1135" s="232"/>
      <c r="D1135" s="162">
        <f t="shared" si="256"/>
        <v>0</v>
      </c>
      <c r="E1135" s="232"/>
      <c r="F1135" s="232"/>
      <c r="G1135" s="232"/>
      <c r="H1135" s="232"/>
      <c r="I1135" s="232"/>
      <c r="J1135" s="232"/>
      <c r="K1135" s="232"/>
      <c r="L1135" s="232"/>
      <c r="M1135" s="232"/>
      <c r="N1135" s="232"/>
      <c r="O1135" s="232"/>
      <c r="P1135" s="232"/>
      <c r="Q1135" s="232"/>
    </row>
    <row r="1136" spans="1:17" s="41" customFormat="1" ht="161.25" customHeight="1" hidden="1">
      <c r="A1136" s="229" t="s">
        <v>0</v>
      </c>
      <c r="B1136" s="232"/>
      <c r="C1136" s="232"/>
      <c r="D1136" s="162">
        <f t="shared" si="256"/>
        <v>0</v>
      </c>
      <c r="E1136" s="232"/>
      <c r="F1136" s="232"/>
      <c r="G1136" s="232"/>
      <c r="H1136" s="232"/>
      <c r="I1136" s="232"/>
      <c r="J1136" s="232"/>
      <c r="K1136" s="232"/>
      <c r="L1136" s="232"/>
      <c r="M1136" s="232"/>
      <c r="N1136" s="232"/>
      <c r="O1136" s="232"/>
      <c r="P1136" s="232"/>
      <c r="Q1136" s="232"/>
    </row>
    <row r="1137" spans="1:17" s="41" customFormat="1" ht="152.25" customHeight="1" hidden="1">
      <c r="A1137" s="229" t="s">
        <v>2</v>
      </c>
      <c r="B1137" s="232"/>
      <c r="C1137" s="232"/>
      <c r="D1137" s="162">
        <f t="shared" si="256"/>
        <v>0</v>
      </c>
      <c r="E1137" s="232"/>
      <c r="F1137" s="232"/>
      <c r="G1137" s="232"/>
      <c r="H1137" s="232"/>
      <c r="I1137" s="232"/>
      <c r="J1137" s="232"/>
      <c r="K1137" s="232"/>
      <c r="L1137" s="232"/>
      <c r="M1137" s="232"/>
      <c r="N1137" s="232"/>
      <c r="O1137" s="232"/>
      <c r="P1137" s="232"/>
      <c r="Q1137" s="232"/>
    </row>
    <row r="1138" spans="1:17" s="41" customFormat="1" ht="157.5" customHeight="1" hidden="1">
      <c r="A1138" s="229" t="s">
        <v>0</v>
      </c>
      <c r="B1138" s="232"/>
      <c r="C1138" s="232"/>
      <c r="D1138" s="162">
        <f t="shared" si="256"/>
        <v>0</v>
      </c>
      <c r="E1138" s="232"/>
      <c r="F1138" s="232"/>
      <c r="G1138" s="232"/>
      <c r="H1138" s="232"/>
      <c r="I1138" s="232"/>
      <c r="J1138" s="232"/>
      <c r="K1138" s="232"/>
      <c r="L1138" s="232"/>
      <c r="M1138" s="232"/>
      <c r="N1138" s="232"/>
      <c r="O1138" s="232"/>
      <c r="P1138" s="232"/>
      <c r="Q1138" s="232"/>
    </row>
    <row r="1139" spans="1:17" s="41" customFormat="1" ht="157.5" customHeight="1" hidden="1">
      <c r="A1139" s="229" t="s">
        <v>2</v>
      </c>
      <c r="B1139" s="232"/>
      <c r="C1139" s="232"/>
      <c r="D1139" s="162">
        <f t="shared" si="256"/>
        <v>0</v>
      </c>
      <c r="E1139" s="232"/>
      <c r="F1139" s="232"/>
      <c r="G1139" s="232"/>
      <c r="H1139" s="232"/>
      <c r="I1139" s="232"/>
      <c r="J1139" s="232"/>
      <c r="K1139" s="232"/>
      <c r="L1139" s="232"/>
      <c r="M1139" s="232"/>
      <c r="N1139" s="232"/>
      <c r="O1139" s="232"/>
      <c r="P1139" s="232"/>
      <c r="Q1139" s="232"/>
    </row>
    <row r="1140" spans="1:17" s="41" customFormat="1" ht="51" customHeight="1" hidden="1">
      <c r="A1140" s="262" t="s">
        <v>497</v>
      </c>
      <c r="B1140" s="232"/>
      <c r="C1140" s="232"/>
      <c r="D1140" s="230">
        <f>+D1141+D1146</f>
        <v>0</v>
      </c>
      <c r="E1140" s="230">
        <f aca="true" t="shared" si="259" ref="E1140:Q1140">+E1141+E1146</f>
        <v>0</v>
      </c>
      <c r="F1140" s="230">
        <f t="shared" si="259"/>
        <v>0</v>
      </c>
      <c r="G1140" s="230">
        <f t="shared" si="259"/>
        <v>0</v>
      </c>
      <c r="H1140" s="230">
        <f t="shared" si="259"/>
        <v>0</v>
      </c>
      <c r="I1140" s="230">
        <f t="shared" si="259"/>
        <v>0</v>
      </c>
      <c r="J1140" s="230">
        <f t="shared" si="259"/>
        <v>0</v>
      </c>
      <c r="K1140" s="230">
        <f t="shared" si="259"/>
        <v>0</v>
      </c>
      <c r="L1140" s="230">
        <f t="shared" si="259"/>
        <v>0</v>
      </c>
      <c r="M1140" s="230">
        <f t="shared" si="259"/>
        <v>0</v>
      </c>
      <c r="N1140" s="230">
        <f t="shared" si="259"/>
        <v>0</v>
      </c>
      <c r="O1140" s="230">
        <f t="shared" si="259"/>
        <v>0</v>
      </c>
      <c r="P1140" s="230">
        <f t="shared" si="259"/>
        <v>0</v>
      </c>
      <c r="Q1140" s="230">
        <f t="shared" si="259"/>
        <v>0</v>
      </c>
    </row>
    <row r="1141" spans="1:17" s="41" customFormat="1" ht="33" customHeight="1" hidden="1">
      <c r="A1141" s="23" t="s">
        <v>106</v>
      </c>
      <c r="B1141" s="138">
        <v>10116</v>
      </c>
      <c r="C1141" s="232"/>
      <c r="D1141" s="232">
        <f>+D1142</f>
        <v>0</v>
      </c>
      <c r="E1141" s="232">
        <f aca="true" t="shared" si="260" ref="E1141:Q1141">+E1142</f>
        <v>0</v>
      </c>
      <c r="F1141" s="232">
        <f t="shared" si="260"/>
        <v>0</v>
      </c>
      <c r="G1141" s="232">
        <f t="shared" si="260"/>
        <v>0</v>
      </c>
      <c r="H1141" s="232">
        <f t="shared" si="260"/>
        <v>0</v>
      </c>
      <c r="I1141" s="232">
        <f t="shared" si="260"/>
        <v>0</v>
      </c>
      <c r="J1141" s="232">
        <f t="shared" si="260"/>
        <v>0</v>
      </c>
      <c r="K1141" s="232">
        <f t="shared" si="260"/>
        <v>0</v>
      </c>
      <c r="L1141" s="232">
        <f t="shared" si="260"/>
        <v>0</v>
      </c>
      <c r="M1141" s="232">
        <f t="shared" si="260"/>
        <v>0</v>
      </c>
      <c r="N1141" s="232">
        <f t="shared" si="260"/>
        <v>0</v>
      </c>
      <c r="O1141" s="232">
        <f t="shared" si="260"/>
        <v>0</v>
      </c>
      <c r="P1141" s="232">
        <f t="shared" si="260"/>
        <v>0</v>
      </c>
      <c r="Q1141" s="232">
        <f t="shared" si="260"/>
        <v>0</v>
      </c>
    </row>
    <row r="1142" spans="1:17" s="41" customFormat="1" ht="49.5" customHeight="1" hidden="1">
      <c r="A1142" s="95" t="s">
        <v>122</v>
      </c>
      <c r="B1142" s="138"/>
      <c r="C1142" s="138">
        <v>3110</v>
      </c>
      <c r="D1142" s="232">
        <f>+D1143+D1144+D1145</f>
        <v>0</v>
      </c>
      <c r="E1142" s="232">
        <f>+E1143+E1144+E1145</f>
        <v>0</v>
      </c>
      <c r="F1142" s="232">
        <f>+F1143+F1144+F1145</f>
        <v>0</v>
      </c>
      <c r="G1142" s="232">
        <f>+G1143+G1144+G1145</f>
        <v>0</v>
      </c>
      <c r="H1142" s="232">
        <f>+H1143+H1144+H1145</f>
        <v>0</v>
      </c>
      <c r="I1142" s="232">
        <f aca="true" t="shared" si="261" ref="I1142:Q1142">+I1143+I1144+I1145</f>
        <v>0</v>
      </c>
      <c r="J1142" s="232">
        <f t="shared" si="261"/>
        <v>0</v>
      </c>
      <c r="K1142" s="232">
        <f t="shared" si="261"/>
        <v>0</v>
      </c>
      <c r="L1142" s="232">
        <f t="shared" si="261"/>
        <v>0</v>
      </c>
      <c r="M1142" s="232">
        <f t="shared" si="261"/>
        <v>0</v>
      </c>
      <c r="N1142" s="232">
        <f t="shared" si="261"/>
        <v>0</v>
      </c>
      <c r="O1142" s="232">
        <f t="shared" si="261"/>
        <v>0</v>
      </c>
      <c r="P1142" s="232">
        <f t="shared" si="261"/>
        <v>0</v>
      </c>
      <c r="Q1142" s="232">
        <f t="shared" si="261"/>
        <v>0</v>
      </c>
    </row>
    <row r="1143" spans="1:17" s="41" customFormat="1" ht="21" customHeight="1" hidden="1">
      <c r="A1143" s="136" t="s">
        <v>498</v>
      </c>
      <c r="B1143" s="183"/>
      <c r="C1143" s="232"/>
      <c r="D1143" s="162">
        <f>+F1143+G1143+H1143+I1143+J1143+K1143+L1143+M1143+N1143+O1143+P1143+Q1143</f>
        <v>0</v>
      </c>
      <c r="E1143" s="232"/>
      <c r="F1143" s="232"/>
      <c r="G1143" s="226"/>
      <c r="H1143" s="162"/>
      <c r="I1143" s="232"/>
      <c r="J1143" s="232"/>
      <c r="K1143" s="232"/>
      <c r="L1143" s="232"/>
      <c r="M1143" s="232"/>
      <c r="N1143" s="232"/>
      <c r="O1143" s="232"/>
      <c r="P1143" s="232"/>
      <c r="Q1143" s="232"/>
    </row>
    <row r="1144" spans="1:17" s="41" customFormat="1" ht="31.5" customHeight="1" hidden="1">
      <c r="A1144" s="136" t="s">
        <v>499</v>
      </c>
      <c r="B1144" s="183"/>
      <c r="C1144" s="232"/>
      <c r="D1144" s="162">
        <f>+F1144+G1144+H1144+I1144+J1144+K1144+L1144+M1144+N1144+O1144+P1144+Q1144</f>
        <v>0</v>
      </c>
      <c r="E1144" s="232"/>
      <c r="F1144" s="232"/>
      <c r="G1144" s="226"/>
      <c r="H1144" s="162"/>
      <c r="I1144" s="232"/>
      <c r="J1144" s="232"/>
      <c r="K1144" s="232"/>
      <c r="L1144" s="232"/>
      <c r="M1144" s="232"/>
      <c r="N1144" s="232"/>
      <c r="O1144" s="232"/>
      <c r="P1144" s="232"/>
      <c r="Q1144" s="232"/>
    </row>
    <row r="1145" spans="1:17" s="41" customFormat="1" ht="25.5" customHeight="1" hidden="1">
      <c r="A1145" s="136" t="s">
        <v>500</v>
      </c>
      <c r="B1145" s="183"/>
      <c r="C1145" s="232"/>
      <c r="D1145" s="162">
        <f>+F1145+G1145+H1145+I1145+J1145+K1145+L1145+M1145+N1145+O1145+P1145+Q1145</f>
        <v>0</v>
      </c>
      <c r="E1145" s="232"/>
      <c r="F1145" s="232"/>
      <c r="G1145" s="226"/>
      <c r="H1145" s="162"/>
      <c r="I1145" s="232"/>
      <c r="J1145" s="232"/>
      <c r="K1145" s="232"/>
      <c r="L1145" s="232"/>
      <c r="M1145" s="232"/>
      <c r="N1145" s="232"/>
      <c r="O1145" s="232"/>
      <c r="P1145" s="232"/>
      <c r="Q1145" s="232"/>
    </row>
    <row r="1146" spans="1:17" s="41" customFormat="1" ht="32.25" customHeight="1" hidden="1">
      <c r="A1146" s="95" t="s">
        <v>119</v>
      </c>
      <c r="B1146" s="138"/>
      <c r="C1146" s="138">
        <v>3132</v>
      </c>
      <c r="D1146" s="232">
        <f>+F1146+G1146+H1146+I1146+J1146+K1146+L1146+M1146+N1146+O1146+P1146+Q1146</f>
        <v>0</v>
      </c>
      <c r="E1146" s="232"/>
      <c r="F1146" s="232">
        <f>+F1147</f>
        <v>0</v>
      </c>
      <c r="G1146" s="232">
        <f aca="true" t="shared" si="262" ref="G1146:Q1146">+G1147</f>
        <v>0</v>
      </c>
      <c r="H1146" s="232">
        <f t="shared" si="262"/>
        <v>0</v>
      </c>
      <c r="I1146" s="232">
        <f t="shared" si="262"/>
        <v>0</v>
      </c>
      <c r="J1146" s="232">
        <f t="shared" si="262"/>
        <v>0</v>
      </c>
      <c r="K1146" s="232">
        <f t="shared" si="262"/>
        <v>0</v>
      </c>
      <c r="L1146" s="232">
        <f t="shared" si="262"/>
        <v>0</v>
      </c>
      <c r="M1146" s="232">
        <f t="shared" si="262"/>
        <v>0</v>
      </c>
      <c r="N1146" s="232">
        <f t="shared" si="262"/>
        <v>0</v>
      </c>
      <c r="O1146" s="232">
        <f t="shared" si="262"/>
        <v>0</v>
      </c>
      <c r="P1146" s="232">
        <f t="shared" si="262"/>
        <v>0</v>
      </c>
      <c r="Q1146" s="232">
        <f t="shared" si="262"/>
        <v>0</v>
      </c>
    </row>
    <row r="1147" spans="1:17" s="41" customFormat="1" ht="35.25" customHeight="1" hidden="1">
      <c r="A1147" s="136" t="s">
        <v>501</v>
      </c>
      <c r="B1147" s="183"/>
      <c r="C1147" s="232"/>
      <c r="D1147" s="162">
        <f>+F1147+G1147+H1147+I1147+J1147+K1147+L1147+M1147+N1147+O1147+P1147+Q1147</f>
        <v>0</v>
      </c>
      <c r="E1147" s="232"/>
      <c r="F1147" s="232"/>
      <c r="G1147" s="226"/>
      <c r="H1147" s="232"/>
      <c r="I1147" s="232"/>
      <c r="J1147" s="232"/>
      <c r="K1147" s="232"/>
      <c r="L1147" s="232"/>
      <c r="M1147" s="232"/>
      <c r="N1147" s="232"/>
      <c r="O1147" s="232"/>
      <c r="P1147" s="232"/>
      <c r="Q1147" s="232"/>
    </row>
    <row r="1148" spans="1:17" s="43" customFormat="1" ht="15.75">
      <c r="A1148" s="219" t="s">
        <v>176</v>
      </c>
      <c r="B1148" s="220"/>
      <c r="C1148" s="220"/>
      <c r="D1148" s="230">
        <f>+D424+D734+D853+D913+D982+D1083+D1122+D1140+D887+D1127</f>
        <v>29396076</v>
      </c>
      <c r="E1148" s="230">
        <f>+E424+E734+E853+E913+E982+E1083+E1122+E1140+E887</f>
        <v>0</v>
      </c>
      <c r="F1148" s="230">
        <f aca="true" t="shared" si="263" ref="F1148:Q1148">+F424+F734+F853+F913+F982+F1083+F1122+F1140+F887+F1127</f>
        <v>29396076</v>
      </c>
      <c r="G1148" s="230">
        <f t="shared" si="263"/>
        <v>0</v>
      </c>
      <c r="H1148" s="230">
        <f t="shared" si="263"/>
        <v>0</v>
      </c>
      <c r="I1148" s="230">
        <f t="shared" si="263"/>
        <v>0</v>
      </c>
      <c r="J1148" s="230">
        <f t="shared" si="263"/>
        <v>0</v>
      </c>
      <c r="K1148" s="230">
        <f t="shared" si="263"/>
        <v>0</v>
      </c>
      <c r="L1148" s="230">
        <f t="shared" si="263"/>
        <v>0</v>
      </c>
      <c r="M1148" s="230">
        <f t="shared" si="263"/>
        <v>0</v>
      </c>
      <c r="N1148" s="230">
        <f t="shared" si="263"/>
        <v>0</v>
      </c>
      <c r="O1148" s="230">
        <f t="shared" si="263"/>
        <v>0</v>
      </c>
      <c r="P1148" s="230">
        <f t="shared" si="263"/>
        <v>0</v>
      </c>
      <c r="Q1148" s="230">
        <f t="shared" si="263"/>
        <v>0</v>
      </c>
    </row>
    <row r="1149" spans="1:19" s="37" customFormat="1" ht="15.75">
      <c r="A1149" s="77"/>
      <c r="B1149" s="78"/>
      <c r="C1149" s="78"/>
      <c r="D1149" s="79"/>
      <c r="E1149" s="78"/>
      <c r="F1149" s="79"/>
      <c r="G1149" s="79"/>
      <c r="H1149" s="79"/>
      <c r="I1149" s="79"/>
      <c r="J1149" s="79"/>
      <c r="K1149" s="79"/>
      <c r="L1149" s="80"/>
      <c r="M1149" s="80"/>
      <c r="N1149" s="80"/>
      <c r="O1149" s="79"/>
      <c r="P1149" s="79"/>
      <c r="Q1149" s="79"/>
      <c r="R1149" s="81"/>
      <c r="S1149" s="81"/>
    </row>
    <row r="1150" spans="1:19" s="37" customFormat="1" ht="15.75">
      <c r="A1150" s="77"/>
      <c r="B1150" s="78"/>
      <c r="C1150" s="78"/>
      <c r="D1150" s="79"/>
      <c r="E1150" s="78"/>
      <c r="F1150" s="79"/>
      <c r="G1150" s="80"/>
      <c r="H1150" s="79"/>
      <c r="I1150" s="79"/>
      <c r="J1150" s="79"/>
      <c r="K1150" s="79"/>
      <c r="L1150" s="80"/>
      <c r="M1150" s="80"/>
      <c r="N1150" s="80"/>
      <c r="O1150" s="79"/>
      <c r="P1150" s="79"/>
      <c r="Q1150" s="79"/>
      <c r="R1150" s="81"/>
      <c r="S1150" s="81"/>
    </row>
    <row r="1151" spans="1:19" s="37" customFormat="1" ht="15.75">
      <c r="A1151" s="76" t="s">
        <v>177</v>
      </c>
      <c r="B1151" s="82"/>
      <c r="C1151" s="82"/>
      <c r="D1151" s="82"/>
      <c r="E1151" s="82"/>
      <c r="F1151" s="82"/>
      <c r="G1151" s="82"/>
      <c r="H1151" s="82"/>
      <c r="I1151" s="83"/>
      <c r="J1151" s="82"/>
      <c r="K1151" s="82"/>
      <c r="L1151" s="82"/>
      <c r="M1151" s="82"/>
      <c r="N1151" s="82" t="s">
        <v>672</v>
      </c>
      <c r="O1151" s="82"/>
      <c r="P1151" s="79"/>
      <c r="Q1151" s="79"/>
      <c r="R1151" s="81"/>
      <c r="S1151" s="81"/>
    </row>
    <row r="1152" spans="1:19" s="37" customFormat="1" ht="15.75">
      <c r="A1152" s="81"/>
      <c r="B1152" s="81"/>
      <c r="C1152" s="81"/>
      <c r="D1152" s="81"/>
      <c r="E1152" s="81"/>
      <c r="F1152" s="81"/>
      <c r="G1152" s="81"/>
      <c r="H1152" s="81"/>
      <c r="I1152" s="81"/>
      <c r="J1152" s="81"/>
      <c r="K1152" s="81"/>
      <c r="L1152" s="81"/>
      <c r="M1152" s="81"/>
      <c r="N1152" s="81"/>
      <c r="O1152" s="81"/>
      <c r="P1152" s="79"/>
      <c r="Q1152" s="79"/>
      <c r="R1152" s="81"/>
      <c r="S1152" s="81"/>
    </row>
    <row r="1153" ht="15.75">
      <c r="D1153" s="44"/>
    </row>
    <row r="1154" spans="1:4" ht="15.75">
      <c r="A1154" s="85"/>
      <c r="D1154" s="87"/>
    </row>
    <row r="1155" ht="15.75">
      <c r="M1155" s="39"/>
    </row>
    <row r="1160" ht="15.75">
      <c r="M1160" s="39"/>
    </row>
    <row r="1161" spans="1:13" ht="15.75">
      <c r="A1161" s="85"/>
      <c r="M1161" s="39"/>
    </row>
    <row r="1162" ht="15.75">
      <c r="A1162" s="86"/>
    </row>
  </sheetData>
  <sheetProtection/>
  <mergeCells count="2">
    <mergeCell ref="A12:Q12"/>
    <mergeCell ref="B422:I422"/>
  </mergeCells>
  <printOptions/>
  <pageMargins left="0.5118110236220472" right="0.15748031496062992" top="0.5905511811023623" bottom="0.31496062992125984" header="0.6299212598425197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User</cp:lastModifiedBy>
  <cp:lastPrinted>2018-01-24T05:14:02Z</cp:lastPrinted>
  <dcterms:created xsi:type="dcterms:W3CDTF">2002-05-10T11:07:04Z</dcterms:created>
  <dcterms:modified xsi:type="dcterms:W3CDTF">2018-01-31T05:18:22Z</dcterms:modified>
  <cp:category/>
  <cp:version/>
  <cp:contentType/>
  <cp:contentStatus/>
</cp:coreProperties>
</file>