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90" windowHeight="4530" activeTab="1"/>
  </bookViews>
  <sheets>
    <sheet name="видатки заг фонд" sheetId="1" r:id="rId1"/>
    <sheet name="видатки спецфонд" sheetId="2" r:id="rId2"/>
    <sheet name="фінансування" sheetId="3" r:id="rId3"/>
  </sheets>
  <definedNames>
    <definedName name="_xlnm.Print_Titles" localSheetId="1">'видатки спецфонд'!$1:$2</definedName>
    <definedName name="_xlnm.Print_Area" localSheetId="1">'видатки спецфонд'!$A$1:$H$138</definedName>
  </definedNames>
  <calcPr fullCalcOnLoad="1"/>
</workbook>
</file>

<file path=xl/sharedStrings.xml><?xml version="1.0" encoding="utf-8"?>
<sst xmlns="http://schemas.openxmlformats.org/spreadsheetml/2006/main" count="550" uniqueCount="303">
  <si>
    <t>Цільові фонди</t>
  </si>
  <si>
    <t>Загальний фонд</t>
  </si>
  <si>
    <t>Вiдхилення</t>
  </si>
  <si>
    <t>010116</t>
  </si>
  <si>
    <t>060000</t>
  </si>
  <si>
    <t xml:space="preserve">   Соцiальний захист населення i соцiальне забезпечення</t>
  </si>
  <si>
    <t xml:space="preserve">   - Допомога сiм'ям з дiтьми</t>
  </si>
  <si>
    <t>091106</t>
  </si>
  <si>
    <t xml:space="preserve"> 091209</t>
  </si>
  <si>
    <t xml:space="preserve">   Житлово-комунальне господарство</t>
  </si>
  <si>
    <t xml:space="preserve">   - Вiддiл культури</t>
  </si>
  <si>
    <t xml:space="preserve"> </t>
  </si>
  <si>
    <t xml:space="preserve">   - Драмтеатр</t>
  </si>
  <si>
    <t xml:space="preserve">   Засоби масовоi iнформацii</t>
  </si>
  <si>
    <t xml:space="preserve">  120000</t>
  </si>
  <si>
    <t xml:space="preserve">   - Редакцiя радiомовлення</t>
  </si>
  <si>
    <t xml:space="preserve">   Фiзична культура i спорт</t>
  </si>
  <si>
    <t xml:space="preserve">  130000</t>
  </si>
  <si>
    <t xml:space="preserve">  170000</t>
  </si>
  <si>
    <t>090412</t>
  </si>
  <si>
    <t>091101</t>
  </si>
  <si>
    <t>091103</t>
  </si>
  <si>
    <t>091204</t>
  </si>
  <si>
    <t>100102</t>
  </si>
  <si>
    <t>170102</t>
  </si>
  <si>
    <t>170602</t>
  </si>
  <si>
    <t xml:space="preserve">   - Територіальний центр з обслуговування одиноких непрацездатних громадян</t>
  </si>
  <si>
    <t>170603</t>
  </si>
  <si>
    <t xml:space="preserve">   - Багатопрофільна лікарня</t>
  </si>
  <si>
    <t xml:space="preserve">   - Освітлення діяльності міськоі ради</t>
  </si>
  <si>
    <t xml:space="preserve">   Інші видатки</t>
  </si>
  <si>
    <t>250404</t>
  </si>
  <si>
    <t>100103</t>
  </si>
  <si>
    <t xml:space="preserve">  - Дотація житлово-комунальному господарству</t>
  </si>
  <si>
    <t>250311</t>
  </si>
  <si>
    <t>250306</t>
  </si>
  <si>
    <t>091102</t>
  </si>
  <si>
    <t xml:space="preserve">  -Заходи з реалізації програм відпочинку та оздоровлення дітей</t>
  </si>
  <si>
    <t>091108</t>
  </si>
  <si>
    <t xml:space="preserve">   - Безплатне зубопротезування ветеранам війни, праці та почесним донорам</t>
  </si>
  <si>
    <t>091207</t>
  </si>
  <si>
    <t>070000</t>
  </si>
  <si>
    <t>Інші субвенціЇ</t>
  </si>
  <si>
    <t>250913</t>
  </si>
  <si>
    <t xml:space="preserve">  - Оздоровлення пільгової категорії дітей</t>
  </si>
  <si>
    <t>100201</t>
  </si>
  <si>
    <t>170703</t>
  </si>
  <si>
    <t>150121</t>
  </si>
  <si>
    <t>Заходи з упередження  аварій та запобігання техногенниз катастроф у жтлово-комунальному господарстві</t>
  </si>
  <si>
    <t>160101</t>
  </si>
  <si>
    <t>250315</t>
  </si>
  <si>
    <t xml:space="preserve"> - Впровадження засобів обліку споживання води та теплоенергії</t>
  </si>
  <si>
    <t>250908</t>
  </si>
  <si>
    <t>Субвенцii, що передаються до державного бюджету на виконання програм соціально-економічного розвитку</t>
  </si>
  <si>
    <t>Інші видатки</t>
  </si>
  <si>
    <t>Благоустрій міста</t>
  </si>
  <si>
    <t>100208</t>
  </si>
  <si>
    <t>240601</t>
  </si>
  <si>
    <t>100202</t>
  </si>
  <si>
    <t xml:space="preserve"> - Теплові мережі</t>
  </si>
  <si>
    <t xml:space="preserve"> - Водопровідно-каналізаційне господарство</t>
  </si>
  <si>
    <t xml:space="preserve">   - Компенсаційні виплати на пільговий проїзд електротранспортом</t>
  </si>
  <si>
    <t>Назва видатків</t>
  </si>
  <si>
    <t>250102</t>
  </si>
  <si>
    <t xml:space="preserve">   - Заходи відділу у справах сім"і,  молоді та спорту</t>
  </si>
  <si>
    <t xml:space="preserve">   - Фінансова підтримка громадських органiзацiй ветеранів і інвалідів</t>
  </si>
  <si>
    <t>150101</t>
  </si>
  <si>
    <t>ВСЬОГО ВИДАТКIВ спецiального фонду</t>
  </si>
  <si>
    <t>120100</t>
  </si>
  <si>
    <t>120201</t>
  </si>
  <si>
    <t xml:space="preserve">   Органи місцевого самоврядування</t>
  </si>
  <si>
    <t xml:space="preserve">  Охорона здоров'я</t>
  </si>
  <si>
    <t xml:space="preserve">   - Програми і заходи ЦССМ</t>
  </si>
  <si>
    <t xml:space="preserve">  - Благоустрiй мiст</t>
  </si>
  <si>
    <t xml:space="preserve">    Землеустрій</t>
  </si>
  <si>
    <t xml:space="preserve">   Видатки, пов"язані з наданням та обслуговуванням пільгових кредитів, наданих громадянам</t>
  </si>
  <si>
    <t xml:space="preserve">  Дотації селищним бюджетам</t>
  </si>
  <si>
    <t xml:space="preserve">  Інші дотації</t>
  </si>
  <si>
    <t xml:space="preserve">  Кошти, що передаються із загального фонду бюджету до бюджету розвитку</t>
  </si>
  <si>
    <r>
      <t xml:space="preserve">  ВСЬОГО ВИДАТКІВ загального фонду</t>
    </r>
    <r>
      <rPr>
        <b/>
        <i/>
        <sz val="12"/>
        <rFont val="Times New Roman"/>
        <family val="1"/>
      </rPr>
      <t xml:space="preserve"> </t>
    </r>
  </si>
  <si>
    <t>090405</t>
  </si>
  <si>
    <t>240604</t>
  </si>
  <si>
    <t>900203</t>
  </si>
  <si>
    <t xml:space="preserve">   Резервний фонд</t>
  </si>
  <si>
    <t xml:space="preserve">  Крім того, видатки на надання довгосторокового кредиту на будівництво (реконструкцію) та придбання житла</t>
  </si>
  <si>
    <t xml:space="preserve">   - Іншi видатки</t>
  </si>
  <si>
    <t>Код бюджетної класифіка-ції</t>
  </si>
  <si>
    <t xml:space="preserve">   - Інші видатки з соціального захисту:  ДЮК"Юність"</t>
  </si>
  <si>
    <t xml:space="preserve">  - Пільги, що надаються  почесним громадянам міста на оплату житлово-комунальних послуг</t>
  </si>
  <si>
    <t xml:space="preserve">   - Телебачення і радіомовлення</t>
  </si>
  <si>
    <t xml:space="preserve">         Видатки спецiального фонду бюджeтних установ</t>
  </si>
  <si>
    <t xml:space="preserve">                                                         Спеціальний фонд</t>
  </si>
  <si>
    <t xml:space="preserve">Видатки </t>
  </si>
  <si>
    <t>Код класифікації видатків</t>
  </si>
  <si>
    <t>100203</t>
  </si>
  <si>
    <r>
      <t xml:space="preserve">   Правоохоронна дiяльнiсть та забезпечення безпеки держави -</t>
    </r>
    <r>
      <rPr>
        <sz val="12"/>
        <rFont val="Times New Roman"/>
        <family val="1"/>
      </rPr>
      <t xml:space="preserve"> ВАТ "Світлофор"</t>
    </r>
  </si>
  <si>
    <t xml:space="preserve">  Видатки на утримання закладів відділу освіти</t>
  </si>
  <si>
    <t>Видатки на утримання закладів відділу культури</t>
  </si>
  <si>
    <t>Виадатки на утримання закладів відділу у справах сім'ї, молоді та спорту (в тому числі СДЮСТШ "Садко")</t>
  </si>
  <si>
    <t xml:space="preserve">  Видатки на утримання ДЮСШ відділу освіти</t>
  </si>
  <si>
    <t>080000</t>
  </si>
  <si>
    <t>090000</t>
  </si>
  <si>
    <t>090300</t>
  </si>
  <si>
    <t>Компенсаційні виплати на пільговий проїзд автотранспортом</t>
  </si>
  <si>
    <t>100000</t>
  </si>
  <si>
    <t>110000</t>
  </si>
  <si>
    <t xml:space="preserve">  - Міська рада(почесні грамоти)</t>
  </si>
  <si>
    <t>Капітальний ремонт житлового фонду</t>
  </si>
  <si>
    <t>090414</t>
  </si>
  <si>
    <t>Компенсація особам, які мають право на безоплатне вугілля на побутові потреби, але проживають у будинках, що мають центральне опалення</t>
  </si>
  <si>
    <t>Житлово-комунальне господарство</t>
  </si>
  <si>
    <t>Інші заходи у сфері електротранспорту</t>
  </si>
  <si>
    <t>Витрати, пов"язані з наданням та обслуговуванням пільгових довгострокових кредитів, наданих громадянам</t>
  </si>
  <si>
    <t xml:space="preserve">  Крім того, видатки на надання пільгового довгосторокового кредиту на будівництво (реконструкцію) та придбання житла</t>
  </si>
  <si>
    <t xml:space="preserve"> +/-</t>
  </si>
  <si>
    <t>Інші джерела власних надходжень бюджетних установ</t>
  </si>
  <si>
    <t>% до уточненого плану</t>
  </si>
  <si>
    <t>091300</t>
  </si>
  <si>
    <t>090401</t>
  </si>
  <si>
    <t>Державна соціальна допомога малозабезпеченим сім'ям</t>
  </si>
  <si>
    <t>091205</t>
  </si>
  <si>
    <t>091206</t>
  </si>
  <si>
    <t>Виплати грошової компенсації фізичним особам, які надають соціальні послуги</t>
  </si>
  <si>
    <t>Центр соціальної реабілітації дітей-інвалідів</t>
  </si>
  <si>
    <t>170302</t>
  </si>
  <si>
    <t>Коипенсаційні виплати за пільговий проїзд на залізничному транспорті</t>
  </si>
  <si>
    <t xml:space="preserve">    Транспорт, дорожнє господарстьво</t>
  </si>
  <si>
    <t>250342</t>
  </si>
  <si>
    <t>Субвенція з Державного бюджету на збереження середньої заробітної плати</t>
  </si>
  <si>
    <t xml:space="preserve">         Секретар  ради                                                                А.А. Гавриленко</t>
  </si>
  <si>
    <t>100106</t>
  </si>
  <si>
    <t>Капітальний ремонт житлового фонду об'єднань співвласників багатоквартирних будинків</t>
  </si>
  <si>
    <t>240602</t>
  </si>
  <si>
    <t>Повернення коштів, наданих для кредитування громадян на будівництво( реконструкцію) та придбання житла</t>
  </si>
  <si>
    <t>070201</t>
  </si>
  <si>
    <t>Загальноосвітні школи</t>
  </si>
  <si>
    <t>Утилізація відходів</t>
  </si>
  <si>
    <t>Державна соціальна допомога інвалідам з дитинства та дітям-інвалідам</t>
  </si>
  <si>
    <t>090411</t>
  </si>
  <si>
    <t xml:space="preserve"> - Кошти на забезпечення побутовим вугіллям окремих категорій населення</t>
  </si>
  <si>
    <t>100602</t>
  </si>
  <si>
    <t>070101</t>
  </si>
  <si>
    <t>Дошкільні заклади освіти</t>
  </si>
  <si>
    <t>080101</t>
  </si>
  <si>
    <t>Лікарні</t>
  </si>
  <si>
    <t>Територіальний центр соціального обслуговування</t>
  </si>
  <si>
    <t>Теплові мережі</t>
  </si>
  <si>
    <t>Дотація житлово-комунальному господарству</t>
  </si>
  <si>
    <t>Освіта</t>
  </si>
  <si>
    <t>130107</t>
  </si>
  <si>
    <t>Утримання та навчально-тренувальна робота дитячо-юнацьких спортивних шкіл</t>
  </si>
  <si>
    <t>Землеустрій</t>
  </si>
  <si>
    <t>Органи місцевого самоврядування</t>
  </si>
  <si>
    <t>170000</t>
  </si>
  <si>
    <t>Транспорт, дорожнє госпдарство</t>
  </si>
  <si>
    <t>240000</t>
  </si>
  <si>
    <t xml:space="preserve">   - Пiльги ветеранам ВВВ; військової служби; особам, які мають особливі заслуги перед Батьківщиною; та потерпілим від аварії на ЧАЕС, громадянам, згідно з ст.77 Основ законодавства про охорону здоров'я, ст.29 Основ законодавства про культуру, ст.57 ЗУ "Про освіту", пільги багатодітним сім'ям на житлово-комунальні послуги, на придбання тавердого палива та скрапленого газу</t>
  </si>
  <si>
    <t>070401</t>
  </si>
  <si>
    <t>Позашкільні заклади освіти,заходи із позашкільної роботи з дітьми</t>
  </si>
  <si>
    <t>Соцільний захист та соціальне забезпечення</t>
  </si>
  <si>
    <t>210105</t>
  </si>
  <si>
    <t>Видатки на запобігання та ліквідацію надзвичайних ситуацій та наслідків стихійного лиха</t>
  </si>
  <si>
    <t>100101</t>
  </si>
  <si>
    <t>Житлово-експлуатаційне господарство</t>
  </si>
  <si>
    <t xml:space="preserve">   - Житлово-експлуатаційне господарство</t>
  </si>
  <si>
    <t xml:space="preserve"> - Роботи, пов"язані із будівництвом, реконструкцією та утриманням автошляхів</t>
  </si>
  <si>
    <t>180404</t>
  </si>
  <si>
    <t>Підтримка малого та середнього підприємництва</t>
  </si>
  <si>
    <t>Центр соціальних служб для сім ї, дітей та молоді</t>
  </si>
  <si>
    <t>110201</t>
  </si>
  <si>
    <t>Бібліотеки</t>
  </si>
  <si>
    <t>130110</t>
  </si>
  <si>
    <t>Льодовий палац спорту</t>
  </si>
  <si>
    <t>130000</t>
  </si>
  <si>
    <t>240603</t>
  </si>
  <si>
    <t>Ліквідація іншого забруднення навколишнього природного середовища</t>
  </si>
  <si>
    <t>Видатки за рахунок спеціального фонду міського бюджету</t>
  </si>
  <si>
    <t xml:space="preserve">         Видатки за рахунок спеціального фонду Державного бюджету</t>
  </si>
  <si>
    <t xml:space="preserve">   - Утримання центрiв соцiальних служб для молодi</t>
  </si>
  <si>
    <t xml:space="preserve"> - погашення заборгованості з різниці в тарифах на теплову енергію, послуги з централізованого водопостачання та водовідведення</t>
  </si>
  <si>
    <t xml:space="preserve"> -інші заходи у сфері електротранспорту</t>
  </si>
  <si>
    <t>100303</t>
  </si>
  <si>
    <t xml:space="preserve"> - Ремонтно-будівельні організації житлово-комунального господарства</t>
  </si>
  <si>
    <t>110204</t>
  </si>
  <si>
    <t>Палаци і будинки культури, клуби та інші заклади клубного типу</t>
  </si>
  <si>
    <t>Виконано за 1 квартал 2013р.</t>
  </si>
  <si>
    <t xml:space="preserve">   - Центр первинної медико-санітарної допомоги</t>
  </si>
  <si>
    <t xml:space="preserve">090200 </t>
  </si>
  <si>
    <t>090405 090406 090411</t>
  </si>
  <si>
    <t>Фізична культура і спорт</t>
  </si>
  <si>
    <t>Культура</t>
  </si>
  <si>
    <t xml:space="preserve"> - Додатковi виплати населенню на покриття витрат з оплати житлово-комунальних послуг, твердого палива</t>
  </si>
  <si>
    <t>Виконано за 1 квартал 2014р.</t>
  </si>
  <si>
    <t>% до 1 кварталу 2013 р.</t>
  </si>
  <si>
    <t>План з урахуван-ням внесених змін на 2014р.</t>
  </si>
  <si>
    <t>070806</t>
  </si>
  <si>
    <t>Міський навчально-виробничий комплекс</t>
  </si>
  <si>
    <t>Капітальні вкладення</t>
  </si>
  <si>
    <t>Охорона та раціональне  використання природних ресурсів</t>
  </si>
  <si>
    <t>Інша діяльність у сфері охорони навколишнього природного середовища</t>
  </si>
  <si>
    <t>Роботи, пов"язані із будівництвом, реконструкцією та утриманням автошляхів</t>
  </si>
  <si>
    <t>Видатки на утримання закладів відділу молоді та спорту (в тому числі СДЮСТШ "Садко")</t>
  </si>
  <si>
    <t>Транспорт, дорожнє господарство</t>
  </si>
  <si>
    <t>Інші пільги ветеранам війни , особам, на яких поширюється ЗУ "Про статус ветеранів війни, гарантії їх соціального захисту", особа ,які мають особливі заслуги перед Батьківщиною, тощо</t>
  </si>
  <si>
    <t>Погашення заборгованіості з різниці в тарифах на теплову енергію, послуги з централізованого водопостачання та водовідведення...</t>
  </si>
  <si>
    <t>080800</t>
  </si>
  <si>
    <t>Центр первинної медико-санітарної допомоги</t>
  </si>
  <si>
    <t>Охорона здоров'я</t>
  </si>
  <si>
    <t>070804</t>
  </si>
  <si>
    <t>Централізована бухгалтерія відділу освіти</t>
  </si>
  <si>
    <t>Секретар ради</t>
  </si>
  <si>
    <t>Інші субвенції</t>
  </si>
  <si>
    <t>250324</t>
  </si>
  <si>
    <t>Субвенцiя іншим бюджетам на виконання інвестиційних проектів</t>
  </si>
  <si>
    <t>ь</t>
  </si>
  <si>
    <t>% до уточненого плану на 2014 р.</t>
  </si>
  <si>
    <t>% до  2013 р.</t>
  </si>
  <si>
    <t>090405 090406 090407 090411</t>
  </si>
  <si>
    <t>Фінансування</t>
  </si>
  <si>
    <t>Код бюджетної класифікації</t>
  </si>
  <si>
    <t>200000</t>
  </si>
  <si>
    <t>Внутрішнє фінансування</t>
  </si>
  <si>
    <t>208000</t>
  </si>
  <si>
    <t>208100</t>
  </si>
  <si>
    <t>На початок періоду</t>
  </si>
  <si>
    <t>208200</t>
  </si>
  <si>
    <t>На кінець періоду</t>
  </si>
  <si>
    <t>208400</t>
  </si>
  <si>
    <t>Кошти, що передаються із загального фонду бюджету до бюджету розвитку (спеціального фонду)</t>
  </si>
  <si>
    <t>900230</t>
  </si>
  <si>
    <t>600000</t>
  </si>
  <si>
    <t>602000</t>
  </si>
  <si>
    <t>Дефіцит(-)/ профіцит(+)*</t>
  </si>
  <si>
    <t>Дефіцит(-)/ профіцит(+)**</t>
  </si>
  <si>
    <t>200001</t>
  </si>
  <si>
    <t>Внутрішнє фінансування*</t>
  </si>
  <si>
    <t>Внутрішнє фінансування**</t>
  </si>
  <si>
    <t>Фінансування за рахунок зміни залишків коштів бюджетів*</t>
  </si>
  <si>
    <t>Фінансування за рахунок зміни залишків коштів бюджетів**</t>
  </si>
  <si>
    <t>Інші розрахунки**</t>
  </si>
  <si>
    <t>208340</t>
  </si>
  <si>
    <t>Разом коштів, отриманих з усіх джерел фінансування бюджету за типом кредитора*</t>
  </si>
  <si>
    <t>900231</t>
  </si>
  <si>
    <t>Разом коштів, отриманих з усіх джерел фінансування бюджету за типом кредитора**</t>
  </si>
  <si>
    <t>Фінансування за активними операціями*</t>
  </si>
  <si>
    <t>Фінансування за активними операціями**</t>
  </si>
  <si>
    <t>Зміни обсягів бюджетних коштів*</t>
  </si>
  <si>
    <t>Зміни обсягів бюджетних коштів**</t>
  </si>
  <si>
    <t>602100</t>
  </si>
  <si>
    <t>602200</t>
  </si>
  <si>
    <t>602300</t>
  </si>
  <si>
    <t>602400</t>
  </si>
  <si>
    <t>900460</t>
  </si>
  <si>
    <t>900461</t>
  </si>
  <si>
    <t>Разом коштів, отриманих з усіх джерел фінансування бюджету за типом боргового зобов язання*</t>
  </si>
  <si>
    <t>Спеціальний фонд</t>
  </si>
  <si>
    <t>205000</t>
  </si>
  <si>
    <t>Фінансування за рахунок залишків коштів на рахунках бюджетних установ*</t>
  </si>
  <si>
    <t>Фінансування за рахунок залишків коштів на рахунках бюджетних установ**</t>
  </si>
  <si>
    <t>205100</t>
  </si>
  <si>
    <t>205200</t>
  </si>
  <si>
    <t>205340</t>
  </si>
  <si>
    <t>Інші розрахунки*</t>
  </si>
  <si>
    <t>208300</t>
  </si>
  <si>
    <t>602304</t>
  </si>
  <si>
    <t>Разом коштів, отриманих з усіх джерел фінансування бюджету за типом боргового зобов язання**</t>
  </si>
  <si>
    <t>203000</t>
  </si>
  <si>
    <t>203400</t>
  </si>
  <si>
    <t>Інше внутрішнє фінансування</t>
  </si>
  <si>
    <t>Фінансування за рахунок коштів єдиного казначейського рахунку</t>
  </si>
  <si>
    <t>603000</t>
  </si>
  <si>
    <t>* з урахуванням суми міжбюджетних трансфертів, які перердаються між місцевими бюджетами різних рівнів або між бюджетами однієї підпорядкованості</t>
  </si>
  <si>
    <t>**без урахування суми міжбюджетних трансфертів, які перердаються між місцевими бюджетами різних рівнів або між бюджетами однієї підпорядкованості</t>
  </si>
  <si>
    <t>Виконано за 1 квартал 2015р.</t>
  </si>
  <si>
    <t>План з урахуванням внесених змін на  1 квартал 2015р.</t>
  </si>
  <si>
    <t>090413</t>
  </si>
  <si>
    <t>Допомога на догляд за інвалідом І чи ІІ групи внаслідок психічного розладу</t>
  </si>
  <si>
    <t xml:space="preserve">   - Соціальні програми і заходи відділу у справах молоді та спорту</t>
  </si>
  <si>
    <t>250301</t>
  </si>
  <si>
    <t>Реверсна дотація</t>
  </si>
  <si>
    <t>250380</t>
  </si>
  <si>
    <t xml:space="preserve">    Компенсаційні виплати на пільговий проїзд електротранспортом</t>
  </si>
  <si>
    <t>110205</t>
  </si>
  <si>
    <t>Школи естетичного виховання дітей</t>
  </si>
  <si>
    <t>180409</t>
  </si>
  <si>
    <t>Внески органів місцевого самоврядування у статутні капітали об єктів підприємницької діяльності</t>
  </si>
  <si>
    <t>План з урахуван-ням внесених змін на 2016р.</t>
  </si>
  <si>
    <t>Виконано за 1 квартал 2016р.</t>
  </si>
  <si>
    <t>% до 1 кварталу 2015 р.</t>
  </si>
  <si>
    <t>План з урахуван-ням внесених змін на 1 квартал 2016р.</t>
  </si>
  <si>
    <t>% до уточненого плану на 1 квартал 2016 р.</t>
  </si>
  <si>
    <t>180107</t>
  </si>
  <si>
    <t>Фінансування енергозберігаючих заходів</t>
  </si>
  <si>
    <t>070501</t>
  </si>
  <si>
    <t>Професійно-технічні заклади освіти</t>
  </si>
  <si>
    <t>Водопровідно-каналізаційне господарство</t>
  </si>
  <si>
    <t>110202</t>
  </si>
  <si>
    <t>Галерея мистецтв</t>
  </si>
  <si>
    <t>110502</t>
  </si>
  <si>
    <t>Централізована бухгалтерія відділу культури</t>
  </si>
  <si>
    <t>180411</t>
  </si>
  <si>
    <t>Виконання територіальною грмадоюміста зобов язань за позичальників, що отримали кредити під місцеві гарантії</t>
  </si>
  <si>
    <t>Г.В. Пригеба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</si>
</sst>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</numFmts>
  <fonts count="59">
    <font>
      <sz val="10"/>
      <name val="Times New Roman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9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 Cyr"/>
      <family val="0"/>
    </font>
    <font>
      <b/>
      <sz val="11"/>
      <name val="Times New Roman"/>
      <family val="1"/>
    </font>
    <font>
      <i/>
      <sz val="12"/>
      <name val="Times New Roman Cyr"/>
      <family val="0"/>
    </font>
    <font>
      <i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 Cyr"/>
      <family val="0"/>
    </font>
    <font>
      <b/>
      <sz val="14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>
        <color indexed="63"/>
      </right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4" fillId="0" borderId="0" xfId="52" applyFont="1" applyProtection="1">
      <alignment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2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 applyProtection="1">
      <alignment horizontal="center"/>
      <protection/>
    </xf>
    <xf numFmtId="0" fontId="12" fillId="0" borderId="10" xfId="0" applyFont="1" applyBorder="1" applyAlignment="1">
      <alignment horizontal="center"/>
    </xf>
    <xf numFmtId="172" fontId="12" fillId="33" borderId="10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Border="1" applyAlignment="1">
      <alignment horizontal="center"/>
    </xf>
    <xf numFmtId="172" fontId="12" fillId="33" borderId="10" xfId="0" applyNumberFormat="1" applyFont="1" applyFill="1" applyBorder="1" applyAlignment="1">
      <alignment horizontal="center"/>
    </xf>
    <xf numFmtId="173" fontId="12" fillId="0" borderId="10" xfId="0" applyNumberFormat="1" applyFont="1" applyBorder="1" applyAlignment="1" applyProtection="1">
      <alignment horizontal="center"/>
      <protection/>
    </xf>
    <xf numFmtId="172" fontId="12" fillId="34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3" fontId="3" fillId="0" borderId="0" xfId="0" applyNumberFormat="1" applyFont="1" applyBorder="1" applyAlignment="1" applyProtection="1">
      <alignment horizontal="center"/>
      <protection/>
    </xf>
    <xf numFmtId="0" fontId="12" fillId="0" borderId="10" xfId="0" applyFont="1" applyBorder="1" applyAlignment="1">
      <alignment/>
    </xf>
    <xf numFmtId="49" fontId="3" fillId="34" borderId="11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>
      <alignment horizontal="center"/>
    </xf>
    <xf numFmtId="49" fontId="12" fillId="33" borderId="12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14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49" fontId="12" fillId="0" borderId="18" xfId="0" applyNumberFormat="1" applyFont="1" applyBorder="1" applyAlignment="1" applyProtection="1">
      <alignment horizontal="center" wrapText="1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3" fillId="34" borderId="18" xfId="0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49" fontId="14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15" fillId="33" borderId="0" xfId="0" applyNumberFormat="1" applyFont="1" applyFill="1" applyBorder="1" applyAlignment="1">
      <alignment horizontal="center"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49" fontId="12" fillId="0" borderId="18" xfId="0" applyNumberFormat="1" applyFont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49" fontId="3" fillId="34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3" fillId="33" borderId="1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/>
    </xf>
    <xf numFmtId="49" fontId="12" fillId="35" borderId="18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172" fontId="4" fillId="0" borderId="10" xfId="0" applyNumberFormat="1" applyFont="1" applyBorder="1" applyAlignment="1">
      <alignment/>
    </xf>
    <xf numFmtId="49" fontId="12" fillId="0" borderId="12" xfId="0" applyNumberFormat="1" applyFont="1" applyBorder="1" applyAlignment="1" applyProtection="1">
      <alignment horizontal="center"/>
      <protection/>
    </xf>
    <xf numFmtId="172" fontId="12" fillId="33" borderId="10" xfId="0" applyNumberFormat="1" applyFont="1" applyFill="1" applyBorder="1" applyAlignment="1">
      <alignment/>
    </xf>
    <xf numFmtId="172" fontId="4" fillId="0" borderId="0" xfId="0" applyNumberFormat="1" applyFont="1" applyAlignment="1">
      <alignment/>
    </xf>
    <xf numFmtId="172" fontId="1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3" fillId="36" borderId="12" xfId="0" applyNumberFormat="1" applyFont="1" applyFill="1" applyBorder="1" applyAlignment="1" applyProtection="1">
      <alignment horizontal="center"/>
      <protection/>
    </xf>
    <xf numFmtId="172" fontId="3" fillId="36" borderId="10" xfId="0" applyNumberFormat="1" applyFont="1" applyFill="1" applyBorder="1" applyAlignment="1">
      <alignment horizontal="center"/>
    </xf>
    <xf numFmtId="172" fontId="3" fillId="36" borderId="10" xfId="0" applyNumberFormat="1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 wrapText="1"/>
      <protection/>
    </xf>
    <xf numFmtId="49" fontId="3" fillId="35" borderId="2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172" fontId="12" fillId="34" borderId="10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9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10" xfId="0" applyFont="1" applyBorder="1" applyAlignment="1">
      <alignment/>
    </xf>
    <xf numFmtId="0" fontId="12" fillId="0" borderId="21" xfId="0" applyNumberFormat="1" applyFont="1" applyBorder="1" applyAlignment="1" applyProtection="1">
      <alignment horizontal="left" wrapText="1"/>
      <protection/>
    </xf>
    <xf numFmtId="0" fontId="12" fillId="0" borderId="21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" fillId="0" borderId="23" xfId="0" applyFont="1" applyBorder="1" applyAlignment="1">
      <alignment horizontal="left"/>
    </xf>
    <xf numFmtId="172" fontId="3" fillId="35" borderId="2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172" fontId="12" fillId="0" borderId="10" xfId="0" applyNumberFormat="1" applyFont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12" fillId="34" borderId="10" xfId="0" applyFont="1" applyFill="1" applyBorder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 horizontal="center"/>
    </xf>
    <xf numFmtId="172" fontId="3" fillId="35" borderId="10" xfId="0" applyNumberFormat="1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center"/>
      <protection/>
    </xf>
    <xf numFmtId="172" fontId="16" fillId="35" borderId="10" xfId="0" applyNumberFormat="1" applyFont="1" applyFill="1" applyBorder="1" applyAlignment="1">
      <alignment horizontal="center"/>
    </xf>
    <xf numFmtId="172" fontId="12" fillId="33" borderId="10" xfId="0" applyNumberFormat="1" applyFont="1" applyFill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 applyProtection="1">
      <alignment horizontal="center"/>
      <protection/>
    </xf>
    <xf numFmtId="172" fontId="20" fillId="33" borderId="10" xfId="0" applyNumberFormat="1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left" vertical="center" wrapText="1"/>
      <protection/>
    </xf>
    <xf numFmtId="0" fontId="3" fillId="34" borderId="21" xfId="0" applyFont="1" applyFill="1" applyBorder="1" applyAlignment="1" applyProtection="1">
      <alignment horizontal="left" wrapText="1"/>
      <protection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26" xfId="0" applyFont="1" applyBorder="1" applyAlignment="1" applyProtection="1">
      <alignment horizontal="left" wrapText="1"/>
      <protection/>
    </xf>
    <xf numFmtId="1" fontId="12" fillId="0" borderId="21" xfId="0" applyNumberFormat="1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wrapText="1"/>
      <protection/>
    </xf>
    <xf numFmtId="0" fontId="3" fillId="34" borderId="21" xfId="0" applyFont="1" applyFill="1" applyBorder="1" applyAlignment="1">
      <alignment wrapText="1"/>
    </xf>
    <xf numFmtId="0" fontId="3" fillId="36" borderId="21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3" fillId="35" borderId="22" xfId="0" applyFont="1" applyFill="1" applyBorder="1" applyAlignment="1">
      <alignment wrapText="1"/>
    </xf>
    <xf numFmtId="0" fontId="13" fillId="0" borderId="28" xfId="0" applyNumberFormat="1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17" fillId="0" borderId="28" xfId="0" applyFont="1" applyBorder="1" applyAlignment="1">
      <alignment wrapText="1"/>
    </xf>
    <xf numFmtId="0" fontId="12" fillId="0" borderId="28" xfId="0" applyFont="1" applyBorder="1" applyAlignment="1" applyProtection="1">
      <alignment horizontal="left" wrapText="1"/>
      <protection/>
    </xf>
    <xf numFmtId="0" fontId="3" fillId="35" borderId="27" xfId="0" applyFont="1" applyFill="1" applyBorder="1" applyAlignment="1">
      <alignment wrapText="1"/>
    </xf>
    <xf numFmtId="0" fontId="0" fillId="0" borderId="29" xfId="0" applyBorder="1" applyAlignment="1">
      <alignment/>
    </xf>
    <xf numFmtId="172" fontId="3" fillId="34" borderId="25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 applyProtection="1">
      <alignment horizontal="center"/>
      <protection/>
    </xf>
    <xf numFmtId="0" fontId="3" fillId="34" borderId="30" xfId="0" applyFont="1" applyFill="1" applyBorder="1" applyAlignment="1" applyProtection="1">
      <alignment horizontal="center"/>
      <protection/>
    </xf>
    <xf numFmtId="172" fontId="3" fillId="34" borderId="21" xfId="0" applyNumberFormat="1" applyFont="1" applyFill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72" fontId="12" fillId="0" borderId="31" xfId="0" applyNumberFormat="1" applyFont="1" applyBorder="1" applyAlignment="1">
      <alignment horizontal="center"/>
    </xf>
    <xf numFmtId="172" fontId="12" fillId="33" borderId="21" xfId="0" applyNumberFormat="1" applyFont="1" applyFill="1" applyBorder="1" applyAlignment="1">
      <alignment horizontal="center"/>
    </xf>
    <xf numFmtId="172" fontId="12" fillId="0" borderId="21" xfId="0" applyNumberFormat="1" applyFont="1" applyFill="1" applyBorder="1" applyAlignment="1">
      <alignment horizontal="center"/>
    </xf>
    <xf numFmtId="172" fontId="3" fillId="0" borderId="21" xfId="0" applyNumberFormat="1" applyFont="1" applyBorder="1" applyAlignment="1">
      <alignment horizontal="center"/>
    </xf>
    <xf numFmtId="172" fontId="12" fillId="34" borderId="21" xfId="0" applyNumberFormat="1" applyFont="1" applyFill="1" applyBorder="1" applyAlignment="1">
      <alignment horizontal="center"/>
    </xf>
    <xf numFmtId="172" fontId="3" fillId="36" borderId="21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2" fontId="3" fillId="34" borderId="21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3" fillId="0" borderId="32" xfId="0" applyFont="1" applyBorder="1" applyAlignment="1">
      <alignment horizontal="center" vertical="center" wrapText="1"/>
    </xf>
    <xf numFmtId="172" fontId="3" fillId="33" borderId="21" xfId="0" applyNumberFormat="1" applyFont="1" applyFill="1" applyBorder="1" applyAlignment="1">
      <alignment/>
    </xf>
    <xf numFmtId="172" fontId="12" fillId="33" borderId="21" xfId="0" applyNumberFormat="1" applyFont="1" applyFill="1" applyBorder="1" applyAlignment="1">
      <alignment/>
    </xf>
    <xf numFmtId="172" fontId="4" fillId="33" borderId="21" xfId="0" applyNumberFormat="1" applyFont="1" applyFill="1" applyBorder="1" applyAlignment="1">
      <alignment/>
    </xf>
    <xf numFmtId="0" fontId="12" fillId="33" borderId="21" xfId="0" applyFont="1" applyFill="1" applyBorder="1" applyAlignment="1">
      <alignment/>
    </xf>
    <xf numFmtId="172" fontId="12" fillId="33" borderId="21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172" fontId="3" fillId="0" borderId="21" xfId="0" applyNumberFormat="1" applyFont="1" applyBorder="1" applyAlignment="1">
      <alignment/>
    </xf>
    <xf numFmtId="172" fontId="3" fillId="0" borderId="33" xfId="0" applyNumberFormat="1" applyFont="1" applyBorder="1" applyAlignment="1">
      <alignment/>
    </xf>
    <xf numFmtId="172" fontId="3" fillId="0" borderId="34" xfId="0" applyNumberFormat="1" applyFont="1" applyBorder="1" applyAlignment="1">
      <alignment/>
    </xf>
    <xf numFmtId="172" fontId="3" fillId="33" borderId="34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9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37" xfId="0" applyFont="1" applyBorder="1" applyAlignment="1" applyProtection="1">
      <alignment horizontal="center" vertical="center"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41" xfId="0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/>
    </xf>
    <xf numFmtId="172" fontId="3" fillId="35" borderId="43" xfId="0" applyNumberFormat="1" applyFont="1" applyFill="1" applyBorder="1" applyAlignment="1">
      <alignment/>
    </xf>
    <xf numFmtId="0" fontId="0" fillId="34" borderId="44" xfId="0" applyFill="1" applyBorder="1" applyAlignment="1">
      <alignment/>
    </xf>
    <xf numFmtId="172" fontId="21" fillId="34" borderId="45" xfId="0" applyNumberFormat="1" applyFont="1" applyFill="1" applyBorder="1" applyAlignment="1">
      <alignment/>
    </xf>
    <xf numFmtId="172" fontId="21" fillId="0" borderId="45" xfId="0" applyNumberFormat="1" applyFont="1" applyFill="1" applyBorder="1" applyAlignment="1">
      <alignment/>
    </xf>
    <xf numFmtId="172" fontId="7" fillId="0" borderId="45" xfId="0" applyNumberFormat="1" applyFont="1" applyFill="1" applyBorder="1" applyAlignment="1">
      <alignment/>
    </xf>
    <xf numFmtId="172" fontId="3" fillId="0" borderId="29" xfId="0" applyNumberFormat="1" applyFont="1" applyBorder="1" applyAlignment="1">
      <alignment horizontal="center"/>
    </xf>
    <xf numFmtId="172" fontId="21" fillId="35" borderId="45" xfId="0" applyNumberFormat="1" applyFont="1" applyFill="1" applyBorder="1" applyAlignment="1">
      <alignment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wrapText="1"/>
    </xf>
    <xf numFmtId="172" fontId="9" fillId="0" borderId="45" xfId="0" applyNumberFormat="1" applyFont="1" applyFill="1" applyBorder="1" applyAlignment="1">
      <alignment/>
    </xf>
    <xf numFmtId="172" fontId="12" fillId="0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>
      <alignment wrapText="1"/>
    </xf>
    <xf numFmtId="0" fontId="3" fillId="34" borderId="31" xfId="0" applyFont="1" applyFill="1" applyBorder="1" applyAlignment="1">
      <alignment wrapText="1"/>
    </xf>
    <xf numFmtId="172" fontId="3" fillId="34" borderId="21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18" fillId="34" borderId="19" xfId="0" applyFont="1" applyFill="1" applyBorder="1" applyAlignment="1">
      <alignment/>
    </xf>
    <xf numFmtId="0" fontId="3" fillId="34" borderId="31" xfId="0" applyFont="1" applyFill="1" applyBorder="1" applyAlignment="1">
      <alignment wrapText="1"/>
    </xf>
    <xf numFmtId="172" fontId="3" fillId="34" borderId="43" xfId="0" applyNumberFormat="1" applyFont="1" applyFill="1" applyBorder="1" applyAlignment="1">
      <alignment/>
    </xf>
    <xf numFmtId="172" fontId="3" fillId="34" borderId="46" xfId="0" applyNumberFormat="1" applyFont="1" applyFill="1" applyBorder="1" applyAlignment="1">
      <alignment/>
    </xf>
    <xf numFmtId="0" fontId="3" fillId="34" borderId="21" xfId="0" applyFont="1" applyFill="1" applyBorder="1" applyAlignment="1" applyProtection="1">
      <alignment horizontal="left" wrapText="1"/>
      <protection/>
    </xf>
    <xf numFmtId="172" fontId="3" fillId="34" borderId="10" xfId="0" applyNumberFormat="1" applyFont="1" applyFill="1" applyBorder="1" applyAlignment="1" applyProtection="1">
      <alignment horizontal="center"/>
      <protection/>
    </xf>
    <xf numFmtId="49" fontId="3" fillId="34" borderId="10" xfId="0" applyNumberFormat="1" applyFont="1" applyFill="1" applyBorder="1" applyAlignment="1" applyProtection="1">
      <alignment horizontal="center"/>
      <protection/>
    </xf>
    <xf numFmtId="0" fontId="3" fillId="34" borderId="28" xfId="0" applyFont="1" applyFill="1" applyBorder="1" applyAlignment="1" applyProtection="1">
      <alignment horizontal="left" wrapText="1"/>
      <protection/>
    </xf>
    <xf numFmtId="172" fontId="3" fillId="34" borderId="21" xfId="0" applyNumberFormat="1" applyFont="1" applyFill="1" applyBorder="1" applyAlignment="1">
      <alignment/>
    </xf>
    <xf numFmtId="172" fontId="18" fillId="34" borderId="10" xfId="0" applyNumberFormat="1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>
      <alignment/>
    </xf>
    <xf numFmtId="49" fontId="3" fillId="34" borderId="18" xfId="0" applyNumberFormat="1" applyFont="1" applyFill="1" applyBorder="1" applyAlignment="1" applyProtection="1">
      <alignment horizontal="center"/>
      <protection/>
    </xf>
    <xf numFmtId="172" fontId="3" fillId="34" borderId="27" xfId="0" applyNumberFormat="1" applyFont="1" applyFill="1" applyBorder="1" applyAlignment="1">
      <alignment/>
    </xf>
    <xf numFmtId="0" fontId="3" fillId="34" borderId="21" xfId="0" applyFont="1" applyFill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3" fillId="34" borderId="21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34" borderId="27" xfId="0" applyFont="1" applyFill="1" applyBorder="1" applyAlignment="1">
      <alignment horizontal="left" wrapText="1"/>
    </xf>
    <xf numFmtId="0" fontId="0" fillId="0" borderId="47" xfId="0" applyBorder="1" applyAlignment="1">
      <alignment wrapText="1"/>
    </xf>
    <xf numFmtId="0" fontId="3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9" fontId="3" fillId="35" borderId="12" xfId="0" applyNumberFormat="1" applyFont="1" applyFill="1" applyBorder="1" applyAlignment="1">
      <alignment/>
    </xf>
    <xf numFmtId="0" fontId="3" fillId="35" borderId="12" xfId="0" applyFont="1" applyFill="1" applyBorder="1" applyAlignment="1">
      <alignment wrapText="1"/>
    </xf>
    <xf numFmtId="172" fontId="3" fillId="35" borderId="43" xfId="0" applyNumberFormat="1" applyFont="1" applyFill="1" applyBorder="1" applyAlignment="1">
      <alignment horizontal="center"/>
    </xf>
    <xf numFmtId="172" fontId="3" fillId="34" borderId="26" xfId="0" applyNumberFormat="1" applyFont="1" applyFill="1" applyBorder="1" applyAlignment="1">
      <alignment/>
    </xf>
    <xf numFmtId="172" fontId="3" fillId="34" borderId="26" xfId="0" applyNumberFormat="1" applyFont="1" applyFill="1" applyBorder="1" applyAlignment="1">
      <alignment/>
    </xf>
    <xf numFmtId="172" fontId="3" fillId="34" borderId="43" xfId="0" applyNumberFormat="1" applyFont="1" applyFill="1" applyBorder="1" applyAlignment="1">
      <alignment/>
    </xf>
    <xf numFmtId="0" fontId="6" fillId="34" borderId="44" xfId="0" applyFont="1" applyFill="1" applyBorder="1" applyAlignment="1">
      <alignment/>
    </xf>
    <xf numFmtId="0" fontId="3" fillId="34" borderId="43" xfId="0" applyFont="1" applyFill="1" applyBorder="1" applyAlignment="1">
      <alignment wrapText="1"/>
    </xf>
    <xf numFmtId="172" fontId="12" fillId="0" borderId="26" xfId="0" applyNumberFormat="1" applyFont="1" applyBorder="1" applyAlignment="1">
      <alignment horizontal="center"/>
    </xf>
    <xf numFmtId="172" fontId="12" fillId="0" borderId="43" xfId="0" applyNumberFormat="1" applyFont="1" applyBorder="1" applyAlignment="1">
      <alignment horizontal="center"/>
    </xf>
    <xf numFmtId="49" fontId="12" fillId="0" borderId="12" xfId="0" applyNumberFormat="1" applyFont="1" applyFill="1" applyBorder="1" applyAlignment="1" applyProtection="1">
      <alignment horizontal="center"/>
      <protection/>
    </xf>
    <xf numFmtId="0" fontId="12" fillId="0" borderId="21" xfId="0" applyFont="1" applyFill="1" applyBorder="1" applyAlignment="1" applyProtection="1">
      <alignment horizontal="left" wrapText="1"/>
      <protection/>
    </xf>
    <xf numFmtId="0" fontId="12" fillId="0" borderId="21" xfId="0" applyFont="1" applyFill="1" applyBorder="1" applyAlignment="1">
      <alignment/>
    </xf>
    <xf numFmtId="172" fontId="12" fillId="0" borderId="10" xfId="0" applyNumberFormat="1" applyFont="1" applyFill="1" applyBorder="1" applyAlignment="1" applyProtection="1">
      <alignment horizontal="center"/>
      <protection/>
    </xf>
    <xf numFmtId="49" fontId="12" fillId="0" borderId="10" xfId="0" applyNumberFormat="1" applyFont="1" applyFill="1" applyBorder="1" applyAlignment="1" applyProtection="1">
      <alignment horizontal="center"/>
      <protection/>
    </xf>
    <xf numFmtId="0" fontId="12" fillId="0" borderId="26" xfId="0" applyFont="1" applyFill="1" applyBorder="1" applyAlignment="1" applyProtection="1">
      <alignment horizontal="left" wrapText="1"/>
      <protection/>
    </xf>
    <xf numFmtId="0" fontId="3" fillId="34" borderId="31" xfId="0" applyFont="1" applyFill="1" applyBorder="1" applyAlignment="1">
      <alignment horizontal="left" wrapText="1"/>
    </xf>
    <xf numFmtId="0" fontId="3" fillId="34" borderId="2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72" fontId="3" fillId="37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4" fillId="0" borderId="0" xfId="52" applyFont="1" applyAlignment="1" applyProtection="1">
      <alignment wrapText="1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left" wrapText="1"/>
      <protection/>
    </xf>
    <xf numFmtId="172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44" xfId="0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left" wrapText="1"/>
      <protection/>
    </xf>
    <xf numFmtId="49" fontId="4" fillId="0" borderId="12" xfId="0" applyNumberFormat="1" applyFont="1" applyBorder="1" applyAlignment="1">
      <alignment horizontal="center"/>
    </xf>
    <xf numFmtId="0" fontId="4" fillId="0" borderId="21" xfId="0" applyFont="1" applyBorder="1" applyAlignment="1" applyProtection="1">
      <alignment horizontal="left" wrapText="1"/>
      <protection/>
    </xf>
    <xf numFmtId="172" fontId="4" fillId="0" borderId="21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43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21" xfId="0" applyFont="1" applyBorder="1" applyAlignment="1" applyProtection="1">
      <alignment horizontal="left" wrapText="1"/>
      <protection/>
    </xf>
    <xf numFmtId="172" fontId="3" fillId="0" borderId="21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left" wrapText="1"/>
      <protection/>
    </xf>
    <xf numFmtId="172" fontId="3" fillId="0" borderId="31" xfId="0" applyNumberFormat="1" applyFont="1" applyFill="1" applyBorder="1" applyAlignment="1">
      <alignment horizontal="center"/>
    </xf>
    <xf numFmtId="172" fontId="3" fillId="0" borderId="46" xfId="0" applyNumberFormat="1" applyFont="1" applyFill="1" applyBorder="1" applyAlignment="1" applyProtection="1">
      <alignment horizontal="center"/>
      <protection/>
    </xf>
    <xf numFmtId="0" fontId="3" fillId="0" borderId="46" xfId="0" applyFont="1" applyFill="1" applyBorder="1" applyAlignment="1" applyProtection="1">
      <alignment horizontal="center"/>
      <protection/>
    </xf>
    <xf numFmtId="172" fontId="21" fillId="0" borderId="48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0" fontId="22" fillId="0" borderId="43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50" xfId="0" applyFont="1" applyBorder="1" applyAlignment="1">
      <alignment/>
    </xf>
    <xf numFmtId="172" fontId="4" fillId="0" borderId="21" xfId="0" applyNumberFormat="1" applyFont="1" applyBorder="1" applyAlignment="1">
      <alignment horizontal="center"/>
    </xf>
    <xf numFmtId="0" fontId="4" fillId="0" borderId="0" xfId="52" applyFont="1" applyAlignment="1" applyProtection="1">
      <alignment horizontal="center" vertical="center"/>
      <protection/>
    </xf>
    <xf numFmtId="172" fontId="4" fillId="0" borderId="10" xfId="0" applyNumberFormat="1" applyFont="1" applyBorder="1" applyAlignment="1">
      <alignment horizontal="center"/>
    </xf>
    <xf numFmtId="172" fontId="4" fillId="33" borderId="10" xfId="0" applyNumberFormat="1" applyFont="1" applyFill="1" applyBorder="1" applyAlignment="1" applyProtection="1">
      <alignment horizontal="center"/>
      <protection/>
    </xf>
    <xf numFmtId="1" fontId="4" fillId="0" borderId="21" xfId="0" applyNumberFormat="1" applyFont="1" applyBorder="1" applyAlignment="1" applyProtection="1">
      <alignment horizontal="left" wrapText="1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49" fontId="4" fillId="0" borderId="18" xfId="0" applyNumberFormat="1" applyFont="1" applyBorder="1" applyAlignment="1" applyProtection="1">
      <alignment horizontal="center" wrapText="1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1" fontId="3" fillId="0" borderId="21" xfId="0" applyNumberFormat="1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172" fontId="4" fillId="0" borderId="31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172" fontId="13" fillId="0" borderId="21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26" xfId="0" applyNumberFormat="1" applyFont="1" applyBorder="1" applyAlignment="1" applyProtection="1">
      <alignment horizontal="center"/>
      <protection/>
    </xf>
    <xf numFmtId="0" fontId="4" fillId="0" borderId="21" xfId="0" applyFont="1" applyFill="1" applyBorder="1" applyAlignment="1">
      <alignment horizontal="center"/>
    </xf>
    <xf numFmtId="172" fontId="4" fillId="0" borderId="43" xfId="0" applyNumberFormat="1" applyFont="1" applyFill="1" applyBorder="1" applyAlignment="1">
      <alignment horizontal="center"/>
    </xf>
    <xf numFmtId="172" fontId="3" fillId="0" borderId="43" xfId="0" applyNumberFormat="1" applyFont="1" applyFill="1" applyBorder="1" applyAlignment="1">
      <alignment horizontal="center"/>
    </xf>
    <xf numFmtId="172" fontId="3" fillId="0" borderId="26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3" fillId="0" borderId="10" xfId="0" applyFont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>
      <alignment horizontal="center"/>
    </xf>
    <xf numFmtId="172" fontId="4" fillId="0" borderId="46" xfId="0" applyNumberFormat="1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0" fillId="0" borderId="51" xfId="0" applyBorder="1" applyAlignment="1">
      <alignment/>
    </xf>
    <xf numFmtId="0" fontId="23" fillId="0" borderId="36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wrapText="1"/>
      <protection/>
    </xf>
    <xf numFmtId="49" fontId="4" fillId="0" borderId="19" xfId="0" applyNumberFormat="1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left" wrapText="1"/>
      <protection/>
    </xf>
    <xf numFmtId="0" fontId="3" fillId="0" borderId="31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>
      <alignment/>
    </xf>
    <xf numFmtId="173" fontId="4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72" fontId="7" fillId="0" borderId="48" xfId="0" applyNumberFormat="1" applyFont="1" applyFill="1" applyBorder="1" applyAlignment="1">
      <alignment/>
    </xf>
    <xf numFmtId="172" fontId="7" fillId="38" borderId="45" xfId="0" applyNumberFormat="1" applyFont="1" applyFill="1" applyBorder="1" applyAlignment="1">
      <alignment/>
    </xf>
    <xf numFmtId="0" fontId="23" fillId="0" borderId="3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9" fontId="4" fillId="0" borderId="21" xfId="0" applyNumberFormat="1" applyFont="1" applyBorder="1" applyAlignment="1">
      <alignment horizontal="left" wrapText="1"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3" xfId="0" applyFont="1" applyFill="1" applyBorder="1" applyAlignment="1" applyProtection="1">
      <alignment horizontal="center" vertical="center"/>
      <protection/>
    </xf>
    <xf numFmtId="172" fontId="12" fillId="0" borderId="46" xfId="0" applyNumberFormat="1" applyFont="1" applyBorder="1" applyAlignment="1">
      <alignment horizontal="center"/>
    </xf>
    <xf numFmtId="172" fontId="12" fillId="33" borderId="46" xfId="0" applyNumberFormat="1" applyFont="1" applyFill="1" applyBorder="1" applyAlignment="1" applyProtection="1">
      <alignment horizontal="center"/>
      <protection/>
    </xf>
    <xf numFmtId="0" fontId="12" fillId="0" borderId="46" xfId="0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172" fontId="21" fillId="0" borderId="44" xfId="0" applyNumberFormat="1" applyFont="1" applyFill="1" applyBorder="1" applyAlignment="1">
      <alignment/>
    </xf>
    <xf numFmtId="172" fontId="3" fillId="0" borderId="33" xfId="0" applyNumberFormat="1" applyFont="1" applyBorder="1" applyAlignment="1">
      <alignment horizontal="center"/>
    </xf>
    <xf numFmtId="172" fontId="3" fillId="0" borderId="34" xfId="0" applyNumberFormat="1" applyFont="1" applyBorder="1" applyAlignment="1">
      <alignment horizontal="center"/>
    </xf>
    <xf numFmtId="172" fontId="3" fillId="33" borderId="34" xfId="0" applyNumberFormat="1" applyFont="1" applyFill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172" fontId="3" fillId="0" borderId="34" xfId="0" applyNumberFormat="1" applyFont="1" applyBorder="1" applyAlignment="1">
      <alignment horizontal="center"/>
    </xf>
    <xf numFmtId="172" fontId="21" fillId="0" borderId="42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4" fillId="0" borderId="0" xfId="52" applyFont="1" applyAlignment="1" applyProtection="1">
      <alignment wrapText="1"/>
      <protection/>
    </xf>
    <xf numFmtId="0" fontId="25" fillId="0" borderId="0" xfId="52" applyFont="1" applyProtection="1">
      <alignment/>
      <protection/>
    </xf>
    <xf numFmtId="49" fontId="3" fillId="37" borderId="12" xfId="0" applyNumberFormat="1" applyFont="1" applyFill="1" applyBorder="1" applyAlignment="1" applyProtection="1">
      <alignment horizontal="center"/>
      <protection/>
    </xf>
    <xf numFmtId="0" fontId="3" fillId="37" borderId="21" xfId="0" applyFont="1" applyFill="1" applyBorder="1" applyAlignment="1">
      <alignment horizontal="left" wrapText="1"/>
    </xf>
    <xf numFmtId="172" fontId="3" fillId="37" borderId="21" xfId="0" applyNumberFormat="1" applyFont="1" applyFill="1" applyBorder="1" applyAlignment="1">
      <alignment/>
    </xf>
    <xf numFmtId="172" fontId="3" fillId="37" borderId="10" xfId="0" applyNumberFormat="1" applyFont="1" applyFill="1" applyBorder="1" applyAlignment="1">
      <alignment/>
    </xf>
    <xf numFmtId="172" fontId="3" fillId="37" borderId="10" xfId="0" applyNumberFormat="1" applyFont="1" applyFill="1" applyBorder="1" applyAlignment="1" applyProtection="1">
      <alignment horizontal="center"/>
      <protection/>
    </xf>
    <xf numFmtId="172" fontId="21" fillId="37" borderId="45" xfId="0" applyNumberFormat="1" applyFont="1" applyFill="1" applyBorder="1" applyAlignment="1">
      <alignment/>
    </xf>
    <xf numFmtId="172" fontId="3" fillId="6" borderId="10" xfId="0" applyNumberFormat="1" applyFont="1" applyFill="1" applyBorder="1" applyAlignment="1" applyProtection="1">
      <alignment horizontal="center"/>
      <protection/>
    </xf>
    <xf numFmtId="0" fontId="3" fillId="6" borderId="10" xfId="0" applyFont="1" applyFill="1" applyBorder="1" applyAlignment="1" applyProtection="1">
      <alignment horizontal="center"/>
      <protection/>
    </xf>
    <xf numFmtId="0" fontId="21" fillId="34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7">
      <selection activeCell="D67" sqref="D67"/>
    </sheetView>
  </sheetViews>
  <sheetFormatPr defaultColWidth="9.125" defaultRowHeight="12.75"/>
  <cols>
    <col min="1" max="1" width="10.125" style="1" customWidth="1"/>
    <col min="2" max="2" width="40.875" style="240" customWidth="1"/>
    <col min="3" max="3" width="12.125" style="1" customWidth="1"/>
    <col min="4" max="4" width="12.875" style="1" customWidth="1"/>
    <col min="5" max="5" width="10.50390625" style="1" customWidth="1"/>
    <col min="6" max="6" width="11.00390625" style="1" customWidth="1"/>
    <col min="7" max="7" width="12.875" style="1" customWidth="1"/>
    <col min="8" max="8" width="9.00390625" style="1" customWidth="1"/>
    <col min="9" max="16384" width="9.125" style="1" customWidth="1"/>
  </cols>
  <sheetData>
    <row r="1" spans="1:8" ht="100.5" thickBot="1">
      <c r="A1" s="38" t="s">
        <v>93</v>
      </c>
      <c r="B1" s="186" t="s">
        <v>92</v>
      </c>
      <c r="C1" s="182" t="s">
        <v>289</v>
      </c>
      <c r="D1" s="183" t="s">
        <v>287</v>
      </c>
      <c r="E1" s="183" t="s">
        <v>290</v>
      </c>
      <c r="F1" s="183" t="s">
        <v>114</v>
      </c>
      <c r="G1" s="184" t="s">
        <v>273</v>
      </c>
      <c r="H1" s="185" t="s">
        <v>288</v>
      </c>
    </row>
    <row r="2" spans="1:8" ht="16.5" thickBot="1">
      <c r="A2" s="39">
        <v>1</v>
      </c>
      <c r="B2" s="36">
        <v>2</v>
      </c>
      <c r="C2" s="108">
        <v>3</v>
      </c>
      <c r="D2" s="37">
        <v>4</v>
      </c>
      <c r="E2" s="37">
        <v>5</v>
      </c>
      <c r="F2" s="169">
        <v>6</v>
      </c>
      <c r="G2" s="173">
        <v>7</v>
      </c>
      <c r="H2" s="174"/>
    </row>
    <row r="3" spans="1:8" ht="19.5" customHeight="1" thickBot="1">
      <c r="A3"/>
      <c r="B3" s="86" t="s">
        <v>1</v>
      </c>
      <c r="C3" s="87"/>
      <c r="D3" s="130"/>
      <c r="E3" s="130"/>
      <c r="F3" s="170"/>
      <c r="G3" s="171"/>
      <c r="H3" s="172"/>
    </row>
    <row r="4" spans="1:8" ht="30.75" customHeight="1" thickBot="1">
      <c r="A4" s="27" t="s">
        <v>3</v>
      </c>
      <c r="B4" s="109" t="s">
        <v>70</v>
      </c>
      <c r="C4" s="131">
        <v>10139.6</v>
      </c>
      <c r="D4" s="132">
        <v>7745.7</v>
      </c>
      <c r="E4" s="133">
        <f aca="true" t="shared" si="0" ref="E4:E24">D4/C4*100</f>
        <v>76.39058739989743</v>
      </c>
      <c r="F4" s="134">
        <f aca="true" t="shared" si="1" ref="F4:F24">D4-C4</f>
        <v>-2393.9000000000005</v>
      </c>
      <c r="G4" s="132">
        <v>6752.5</v>
      </c>
      <c r="H4" s="177">
        <f>D4/G4*100</f>
        <v>114.70862643465382</v>
      </c>
    </row>
    <row r="5" spans="1:8" ht="48" hidden="1" thickBot="1">
      <c r="A5" s="28" t="s">
        <v>4</v>
      </c>
      <c r="B5" s="110" t="s">
        <v>95</v>
      </c>
      <c r="C5" s="135"/>
      <c r="D5" s="15"/>
      <c r="E5" s="16" t="e">
        <f t="shared" si="0"/>
        <v>#DIV/0!</v>
      </c>
      <c r="F5" s="52">
        <f t="shared" si="1"/>
        <v>0</v>
      </c>
      <c r="G5" s="15"/>
      <c r="H5" s="176"/>
    </row>
    <row r="6" spans="1:8" ht="32.25" customHeight="1" thickBot="1">
      <c r="A6" s="29" t="s">
        <v>41</v>
      </c>
      <c r="B6" s="111" t="s">
        <v>96</v>
      </c>
      <c r="C6" s="135">
        <v>64744.1</v>
      </c>
      <c r="D6" s="15">
        <v>48691.8</v>
      </c>
      <c r="E6" s="16">
        <f t="shared" si="0"/>
        <v>75.206543916743</v>
      </c>
      <c r="F6" s="52">
        <f t="shared" si="1"/>
        <v>-16052.299999999996</v>
      </c>
      <c r="G6" s="15">
        <v>36424.5</v>
      </c>
      <c r="H6" s="177">
        <f aca="true" t="shared" si="2" ref="H6:H38">D6/G6*100</f>
        <v>133.67870526705929</v>
      </c>
    </row>
    <row r="7" spans="1:8" ht="21" customHeight="1" thickBot="1">
      <c r="A7" s="28" t="s">
        <v>100</v>
      </c>
      <c r="B7" s="111" t="s">
        <v>71</v>
      </c>
      <c r="C7" s="135">
        <v>39971.4</v>
      </c>
      <c r="D7" s="15">
        <v>28395.7</v>
      </c>
      <c r="E7" s="16">
        <f t="shared" si="0"/>
        <v>71.0400436311963</v>
      </c>
      <c r="F7" s="52">
        <f t="shared" si="1"/>
        <v>-11575.7</v>
      </c>
      <c r="G7" s="15">
        <v>24171</v>
      </c>
      <c r="H7" s="177">
        <f t="shared" si="2"/>
        <v>117.4783831864631</v>
      </c>
    </row>
    <row r="8" spans="1:8" ht="22.5" customHeight="1" thickBot="1">
      <c r="A8" s="30"/>
      <c r="B8" s="112" t="s">
        <v>28</v>
      </c>
      <c r="C8" s="228">
        <f>C7-C10-C9</f>
        <v>33310.4</v>
      </c>
      <c r="D8" s="227">
        <f>D7-D10-D9</f>
        <v>23706.4</v>
      </c>
      <c r="E8" s="18">
        <f t="shared" si="0"/>
        <v>71.16816369662328</v>
      </c>
      <c r="F8" s="92">
        <f t="shared" si="1"/>
        <v>-9604</v>
      </c>
      <c r="G8" s="136">
        <f>G7-G10-G9</f>
        <v>19890.1</v>
      </c>
      <c r="H8" s="179">
        <f t="shared" si="2"/>
        <v>119.18693219239725</v>
      </c>
    </row>
    <row r="9" spans="1:8" ht="30.75" customHeight="1" thickBot="1">
      <c r="A9" s="30"/>
      <c r="B9" s="82" t="s">
        <v>186</v>
      </c>
      <c r="C9" s="136">
        <v>6533</v>
      </c>
      <c r="D9" s="19">
        <v>4565.1</v>
      </c>
      <c r="E9" s="18">
        <f t="shared" si="0"/>
        <v>69.87754477269249</v>
      </c>
      <c r="F9" s="92">
        <f t="shared" si="1"/>
        <v>-1967.8999999999996</v>
      </c>
      <c r="G9" s="19">
        <v>4225.2</v>
      </c>
      <c r="H9" s="179">
        <f t="shared" si="2"/>
        <v>108.04458960522581</v>
      </c>
    </row>
    <row r="10" spans="1:8" ht="49.5" customHeight="1" thickBot="1">
      <c r="A10" s="31"/>
      <c r="B10" s="112" t="s">
        <v>39</v>
      </c>
      <c r="C10" s="136">
        <v>128</v>
      </c>
      <c r="D10" s="19">
        <v>124.2</v>
      </c>
      <c r="E10" s="18">
        <f t="shared" si="0"/>
        <v>97.03125</v>
      </c>
      <c r="F10" s="92">
        <f t="shared" si="1"/>
        <v>-3.799999999999997</v>
      </c>
      <c r="G10" s="19">
        <v>55.7</v>
      </c>
      <c r="H10" s="179">
        <f t="shared" si="2"/>
        <v>222.98025134649907</v>
      </c>
    </row>
    <row r="11" spans="1:8" ht="36.75" customHeight="1" thickBot="1">
      <c r="A11" s="27" t="s">
        <v>101</v>
      </c>
      <c r="B11" s="111" t="s">
        <v>5</v>
      </c>
      <c r="C11" s="135">
        <f>SUM(C12:C32)</f>
        <v>90995.5</v>
      </c>
      <c r="D11" s="15">
        <f>SUM(D12:D32)</f>
        <v>75086.29999999999</v>
      </c>
      <c r="E11" s="16">
        <f t="shared" si="0"/>
        <v>82.5164980685858</v>
      </c>
      <c r="F11" s="52">
        <f t="shared" si="1"/>
        <v>-15909.200000000012</v>
      </c>
      <c r="G11" s="15">
        <f>SUM(G12:G32)</f>
        <v>33326.1</v>
      </c>
      <c r="H11" s="177">
        <f t="shared" si="2"/>
        <v>225.30779179081856</v>
      </c>
    </row>
    <row r="12" spans="1:8" ht="218.25" customHeight="1" thickBot="1">
      <c r="A12" s="71" t="s">
        <v>187</v>
      </c>
      <c r="B12" s="112" t="s">
        <v>156</v>
      </c>
      <c r="C12" s="136">
        <v>8017.5</v>
      </c>
      <c r="D12" s="19">
        <v>6570</v>
      </c>
      <c r="E12" s="18">
        <f t="shared" si="0"/>
        <v>81.94574368568756</v>
      </c>
      <c r="F12" s="92">
        <f t="shared" si="1"/>
        <v>-1447.5</v>
      </c>
      <c r="G12" s="19">
        <v>5129.5</v>
      </c>
      <c r="H12" s="179">
        <f t="shared" si="2"/>
        <v>128.08265912857004</v>
      </c>
    </row>
    <row r="13" spans="1:8" ht="24" customHeight="1" thickBot="1">
      <c r="A13" s="32" t="s">
        <v>102</v>
      </c>
      <c r="B13" s="112" t="s">
        <v>6</v>
      </c>
      <c r="C13" s="136">
        <v>18685.9</v>
      </c>
      <c r="D13" s="17">
        <v>16105.6</v>
      </c>
      <c r="E13" s="18">
        <f t="shared" si="0"/>
        <v>86.19119228937326</v>
      </c>
      <c r="F13" s="92">
        <f t="shared" si="1"/>
        <v>-2580.300000000001</v>
      </c>
      <c r="G13" s="17">
        <v>18274.2</v>
      </c>
      <c r="H13" s="179">
        <f t="shared" si="2"/>
        <v>88.1329962460737</v>
      </c>
    </row>
    <row r="14" spans="1:8" ht="33.75" customHeight="1" thickBot="1">
      <c r="A14" s="51" t="s">
        <v>118</v>
      </c>
      <c r="B14" s="112" t="s">
        <v>119</v>
      </c>
      <c r="C14" s="137">
        <v>2468.4</v>
      </c>
      <c r="D14" s="17">
        <v>2467</v>
      </c>
      <c r="E14" s="18">
        <f t="shared" si="0"/>
        <v>99.94328309836331</v>
      </c>
      <c r="F14" s="92">
        <f t="shared" si="1"/>
        <v>-1.400000000000091</v>
      </c>
      <c r="G14" s="17">
        <v>1472.6</v>
      </c>
      <c r="H14" s="179">
        <f t="shared" si="2"/>
        <v>167.5268233057178</v>
      </c>
    </row>
    <row r="15" spans="1:8" ht="65.25" customHeight="1" thickBot="1">
      <c r="A15" s="40" t="s">
        <v>217</v>
      </c>
      <c r="B15" s="112" t="s">
        <v>191</v>
      </c>
      <c r="C15" s="136">
        <v>54488.9</v>
      </c>
      <c r="D15" s="19">
        <v>43178.4</v>
      </c>
      <c r="E15" s="18">
        <f t="shared" si="0"/>
        <v>79.24256132900463</v>
      </c>
      <c r="F15" s="92">
        <f t="shared" si="1"/>
        <v>-11310.5</v>
      </c>
      <c r="G15" s="19">
        <v>2880.5</v>
      </c>
      <c r="H15" s="179">
        <f t="shared" si="2"/>
        <v>1498.989758722444</v>
      </c>
    </row>
    <row r="16" spans="1:8" ht="18.75" customHeight="1" thickBot="1">
      <c r="A16" s="47" t="s">
        <v>19</v>
      </c>
      <c r="B16" s="112" t="s">
        <v>85</v>
      </c>
      <c r="C16" s="138">
        <v>170</v>
      </c>
      <c r="D16" s="19">
        <v>144</v>
      </c>
      <c r="E16" s="18">
        <f t="shared" si="0"/>
        <v>84.70588235294117</v>
      </c>
      <c r="F16" s="92">
        <f t="shared" si="1"/>
        <v>-26</v>
      </c>
      <c r="G16" s="19">
        <v>55.3</v>
      </c>
      <c r="H16" s="179">
        <f t="shared" si="2"/>
        <v>260.3978300180832</v>
      </c>
    </row>
    <row r="17" spans="1:8" ht="47.25" customHeight="1" thickBot="1">
      <c r="A17" s="48" t="s">
        <v>275</v>
      </c>
      <c r="B17" s="113" t="s">
        <v>276</v>
      </c>
      <c r="C17" s="138">
        <v>618.8</v>
      </c>
      <c r="D17" s="19">
        <v>592.5</v>
      </c>
      <c r="E17" s="18">
        <f t="shared" si="0"/>
        <v>95.74983839689722</v>
      </c>
      <c r="F17" s="92">
        <f t="shared" si="1"/>
        <v>-26.299999999999955</v>
      </c>
      <c r="G17" s="19">
        <v>516.9</v>
      </c>
      <c r="H17" s="179">
        <f t="shared" si="2"/>
        <v>114.62565293093444</v>
      </c>
    </row>
    <row r="18" spans="1:8" ht="78" customHeight="1" hidden="1" thickBot="1">
      <c r="A18" s="48" t="s">
        <v>108</v>
      </c>
      <c r="B18" s="113" t="s">
        <v>109</v>
      </c>
      <c r="C18" s="138"/>
      <c r="D18" s="19"/>
      <c r="E18" s="18" t="e">
        <f t="shared" si="0"/>
        <v>#DIV/0!</v>
      </c>
      <c r="F18" s="92">
        <f t="shared" si="1"/>
        <v>0</v>
      </c>
      <c r="G18" s="19"/>
      <c r="H18" s="179" t="e">
        <f t="shared" si="2"/>
        <v>#DIV/0!</v>
      </c>
    </row>
    <row r="19" spans="1:8" ht="18" customHeight="1" hidden="1" thickBot="1">
      <c r="A19" s="41" t="s">
        <v>138</v>
      </c>
      <c r="B19" s="112" t="s">
        <v>139</v>
      </c>
      <c r="C19" s="136"/>
      <c r="D19" s="19"/>
      <c r="E19" s="18" t="e">
        <f t="shared" si="0"/>
        <v>#DIV/0!</v>
      </c>
      <c r="F19" s="92">
        <f t="shared" si="1"/>
        <v>0</v>
      </c>
      <c r="G19" s="19"/>
      <c r="H19" s="179" t="e">
        <f t="shared" si="2"/>
        <v>#DIV/0!</v>
      </c>
    </row>
    <row r="20" spans="1:8" ht="15.75" customHeight="1" thickBot="1">
      <c r="A20" s="32" t="s">
        <v>20</v>
      </c>
      <c r="B20" s="112" t="s">
        <v>178</v>
      </c>
      <c r="C20" s="136">
        <v>284.7</v>
      </c>
      <c r="D20" s="17">
        <v>202.3</v>
      </c>
      <c r="E20" s="18">
        <f t="shared" si="0"/>
        <v>71.05725324903408</v>
      </c>
      <c r="F20" s="92">
        <f t="shared" si="1"/>
        <v>-82.39999999999998</v>
      </c>
      <c r="G20" s="17">
        <v>262.8</v>
      </c>
      <c r="H20" s="179">
        <f t="shared" si="2"/>
        <v>76.97869101978692</v>
      </c>
    </row>
    <row r="21" spans="1:8" ht="33.75" customHeight="1" thickBot="1">
      <c r="A21" s="32" t="s">
        <v>21</v>
      </c>
      <c r="B21" s="112" t="s">
        <v>277</v>
      </c>
      <c r="C21" s="136">
        <v>2.4</v>
      </c>
      <c r="D21" s="17">
        <v>0.5</v>
      </c>
      <c r="E21" s="18">
        <f t="shared" si="0"/>
        <v>20.833333333333336</v>
      </c>
      <c r="F21" s="92">
        <f t="shared" si="1"/>
        <v>-1.9</v>
      </c>
      <c r="G21" s="17"/>
      <c r="H21" s="179" t="e">
        <f t="shared" si="2"/>
        <v>#DIV/0!</v>
      </c>
    </row>
    <row r="22" spans="1:8" ht="48.75" customHeight="1" hidden="1" thickBot="1">
      <c r="A22" s="32" t="s">
        <v>214</v>
      </c>
      <c r="B22" s="112" t="s">
        <v>64</v>
      </c>
      <c r="C22" s="136"/>
      <c r="D22" s="19"/>
      <c r="E22" s="18" t="e">
        <f t="shared" si="0"/>
        <v>#DIV/0!</v>
      </c>
      <c r="F22" s="92">
        <f t="shared" si="1"/>
        <v>0</v>
      </c>
      <c r="G22" s="19"/>
      <c r="H22" s="179" t="e">
        <f t="shared" si="2"/>
        <v>#DIV/0!</v>
      </c>
    </row>
    <row r="23" spans="1:8" ht="32.25" hidden="1" thickBot="1">
      <c r="A23" s="32" t="s">
        <v>7</v>
      </c>
      <c r="B23" s="112" t="s">
        <v>87</v>
      </c>
      <c r="C23" s="136"/>
      <c r="D23" s="17"/>
      <c r="E23" s="18" t="e">
        <f t="shared" si="0"/>
        <v>#DIV/0!</v>
      </c>
      <c r="F23" s="92">
        <f t="shared" si="1"/>
        <v>0</v>
      </c>
      <c r="G23" s="17"/>
      <c r="H23" s="179" t="e">
        <f t="shared" si="2"/>
        <v>#DIV/0!</v>
      </c>
    </row>
    <row r="24" spans="1:8" ht="32.25" hidden="1" thickBot="1">
      <c r="A24" s="32" t="s">
        <v>38</v>
      </c>
      <c r="B24" s="114" t="s">
        <v>37</v>
      </c>
      <c r="C24" s="136"/>
      <c r="D24" s="19"/>
      <c r="E24" s="18" t="e">
        <f t="shared" si="0"/>
        <v>#DIV/0!</v>
      </c>
      <c r="F24" s="92">
        <f t="shared" si="1"/>
        <v>0</v>
      </c>
      <c r="G24" s="19"/>
      <c r="H24" s="179" t="e">
        <f t="shared" si="2"/>
        <v>#DIV/0!</v>
      </c>
    </row>
    <row r="25" spans="1:8" ht="16.5" hidden="1" thickBot="1">
      <c r="A25" s="32" t="s">
        <v>38</v>
      </c>
      <c r="B25" s="114"/>
      <c r="C25" s="136"/>
      <c r="D25" s="19"/>
      <c r="E25" s="18"/>
      <c r="F25" s="92"/>
      <c r="G25" s="19"/>
      <c r="H25" s="179" t="e">
        <f t="shared" si="2"/>
        <v>#DIV/0!</v>
      </c>
    </row>
    <row r="26" spans="1:8" ht="48" thickBot="1">
      <c r="A26" s="32" t="s">
        <v>22</v>
      </c>
      <c r="B26" s="112" t="s">
        <v>26</v>
      </c>
      <c r="C26" s="136">
        <v>1471.9</v>
      </c>
      <c r="D26" s="19">
        <v>1226.9</v>
      </c>
      <c r="E26" s="18">
        <f aca="true" t="shared" si="3" ref="E26:E48">D26/C26*100</f>
        <v>83.35484747605136</v>
      </c>
      <c r="F26" s="92">
        <f aca="true" t="shared" si="4" ref="F26:F36">D26-C26</f>
        <v>-245</v>
      </c>
      <c r="G26" s="19">
        <v>944</v>
      </c>
      <c r="H26" s="179">
        <f t="shared" si="2"/>
        <v>129.96822033898306</v>
      </c>
    </row>
    <row r="27" spans="1:8" ht="32.25" hidden="1" thickBot="1">
      <c r="A27" s="32" t="s">
        <v>38</v>
      </c>
      <c r="B27" s="112" t="s">
        <v>44</v>
      </c>
      <c r="C27" s="136"/>
      <c r="D27" s="19"/>
      <c r="E27" s="18" t="e">
        <f t="shared" si="3"/>
        <v>#DIV/0!</v>
      </c>
      <c r="F27" s="92">
        <f t="shared" si="4"/>
        <v>0</v>
      </c>
      <c r="G27" s="19"/>
      <c r="H27" s="179" t="e">
        <f t="shared" si="2"/>
        <v>#DIV/0!</v>
      </c>
    </row>
    <row r="28" spans="1:8" ht="48" thickBot="1">
      <c r="A28" s="32" t="s">
        <v>120</v>
      </c>
      <c r="B28" s="112" t="s">
        <v>122</v>
      </c>
      <c r="C28" s="136">
        <v>150.5</v>
      </c>
      <c r="D28" s="19">
        <v>73.2</v>
      </c>
      <c r="E28" s="18">
        <f t="shared" si="3"/>
        <v>48.63787375415283</v>
      </c>
      <c r="F28" s="92">
        <f t="shared" si="4"/>
        <v>-77.3</v>
      </c>
      <c r="G28" s="19">
        <v>87.5</v>
      </c>
      <c r="H28" s="179">
        <f t="shared" si="2"/>
        <v>83.65714285714286</v>
      </c>
    </row>
    <row r="29" spans="1:8" ht="36.75" customHeight="1" thickBot="1">
      <c r="A29" s="32" t="s">
        <v>121</v>
      </c>
      <c r="B29" s="112" t="s">
        <v>123</v>
      </c>
      <c r="C29" s="136">
        <v>259.3</v>
      </c>
      <c r="D29" s="19">
        <v>224.2</v>
      </c>
      <c r="E29" s="18">
        <f t="shared" si="3"/>
        <v>86.46355572695718</v>
      </c>
      <c r="F29" s="92">
        <f t="shared" si="4"/>
        <v>-35.10000000000002</v>
      </c>
      <c r="G29" s="19">
        <v>165.1</v>
      </c>
      <c r="H29" s="179">
        <f t="shared" si="2"/>
        <v>135.79648697758935</v>
      </c>
    </row>
    <row r="30" spans="1:8" ht="51.75" customHeight="1" thickBot="1">
      <c r="A30" s="32" t="s">
        <v>40</v>
      </c>
      <c r="B30" s="112" t="s">
        <v>88</v>
      </c>
      <c r="C30" s="136">
        <v>70</v>
      </c>
      <c r="D30" s="19">
        <v>41.2</v>
      </c>
      <c r="E30" s="18">
        <f t="shared" si="3"/>
        <v>58.85714285714286</v>
      </c>
      <c r="F30" s="94">
        <f t="shared" si="4"/>
        <v>-28.799999999999997</v>
      </c>
      <c r="G30" s="19">
        <v>30</v>
      </c>
      <c r="H30" s="179">
        <f t="shared" si="2"/>
        <v>137.33333333333334</v>
      </c>
    </row>
    <row r="31" spans="1:8" ht="33.75" customHeight="1" thickBot="1">
      <c r="A31" s="32" t="s">
        <v>8</v>
      </c>
      <c r="B31" s="112" t="s">
        <v>65</v>
      </c>
      <c r="C31" s="136">
        <v>20</v>
      </c>
      <c r="D31" s="19">
        <v>19.3</v>
      </c>
      <c r="E31" s="18">
        <f t="shared" si="3"/>
        <v>96.50000000000001</v>
      </c>
      <c r="F31" s="92">
        <f t="shared" si="4"/>
        <v>-0.6999999999999993</v>
      </c>
      <c r="G31" s="19">
        <v>29.1</v>
      </c>
      <c r="H31" s="179">
        <f t="shared" si="2"/>
        <v>66.32302405498281</v>
      </c>
    </row>
    <row r="32" spans="1:8" ht="48.75" customHeight="1" thickBot="1">
      <c r="A32" s="32" t="s">
        <v>117</v>
      </c>
      <c r="B32" s="112" t="s">
        <v>137</v>
      </c>
      <c r="C32" s="136">
        <v>4287.2</v>
      </c>
      <c r="D32" s="19">
        <v>4241.2</v>
      </c>
      <c r="E32" s="18">
        <f t="shared" si="3"/>
        <v>98.92703862660944</v>
      </c>
      <c r="F32" s="92">
        <f t="shared" si="4"/>
        <v>-46</v>
      </c>
      <c r="G32" s="19">
        <v>3478.6</v>
      </c>
      <c r="H32" s="179">
        <f t="shared" si="2"/>
        <v>121.92261254527683</v>
      </c>
    </row>
    <row r="33" spans="1:8" ht="31.5" customHeight="1" thickBot="1">
      <c r="A33" s="28" t="s">
        <v>104</v>
      </c>
      <c r="B33" s="111" t="s">
        <v>9</v>
      </c>
      <c r="C33" s="135">
        <f>C34+C35+C38+C39+C40+C41</f>
        <v>3518</v>
      </c>
      <c r="D33" s="15">
        <f>D34+D35+D38+D39+D40+D41</f>
        <v>1698.4</v>
      </c>
      <c r="E33" s="16">
        <f t="shared" si="3"/>
        <v>48.27743035815805</v>
      </c>
      <c r="F33" s="52">
        <f t="shared" si="4"/>
        <v>-1819.6</v>
      </c>
      <c r="G33" s="15">
        <f>SUM(G34:G41)</f>
        <v>1155.5</v>
      </c>
      <c r="H33" s="177">
        <f t="shared" si="2"/>
        <v>146.98398961488536</v>
      </c>
    </row>
    <row r="34" spans="1:8" ht="31.5" customHeight="1" hidden="1" thickBot="1">
      <c r="A34" s="32" t="s">
        <v>162</v>
      </c>
      <c r="B34" s="112" t="s">
        <v>164</v>
      </c>
      <c r="C34" s="136"/>
      <c r="D34" s="19"/>
      <c r="E34" s="18" t="e">
        <f t="shared" si="3"/>
        <v>#DIV/0!</v>
      </c>
      <c r="F34" s="94">
        <f t="shared" si="4"/>
        <v>0</v>
      </c>
      <c r="G34" s="19"/>
      <c r="H34" s="179" t="e">
        <f t="shared" si="2"/>
        <v>#DIV/0!</v>
      </c>
    </row>
    <row r="35" spans="1:8" ht="32.25" customHeight="1" thickBot="1">
      <c r="A35" s="32" t="s">
        <v>32</v>
      </c>
      <c r="B35" s="112" t="s">
        <v>33</v>
      </c>
      <c r="C35" s="228">
        <v>1853.3</v>
      </c>
      <c r="D35" s="227">
        <v>1230.8</v>
      </c>
      <c r="E35" s="18">
        <f t="shared" si="3"/>
        <v>66.41126638968326</v>
      </c>
      <c r="F35" s="92">
        <f t="shared" si="4"/>
        <v>-622.5</v>
      </c>
      <c r="G35" s="227">
        <v>88.1</v>
      </c>
      <c r="H35" s="179">
        <f t="shared" si="2"/>
        <v>1397.0488081725312</v>
      </c>
    </row>
    <row r="36" spans="1:8" ht="33.75" customHeight="1" hidden="1" thickBot="1">
      <c r="A36" s="32" t="s">
        <v>56</v>
      </c>
      <c r="B36" s="112" t="s">
        <v>51</v>
      </c>
      <c r="C36" s="137"/>
      <c r="D36" s="17"/>
      <c r="E36" s="18" t="e">
        <f t="shared" si="3"/>
        <v>#DIV/0!</v>
      </c>
      <c r="F36" s="92">
        <f t="shared" si="4"/>
        <v>0</v>
      </c>
      <c r="G36" s="17"/>
      <c r="H36" s="179" t="e">
        <f t="shared" si="2"/>
        <v>#DIV/0!</v>
      </c>
    </row>
    <row r="37" spans="1:8" ht="35.25" customHeight="1" hidden="1" thickBot="1">
      <c r="A37" s="32" t="s">
        <v>181</v>
      </c>
      <c r="B37" s="112" t="s">
        <v>182</v>
      </c>
      <c r="C37" s="137"/>
      <c r="D37" s="17"/>
      <c r="E37" s="18" t="e">
        <f t="shared" si="3"/>
        <v>#DIV/0!</v>
      </c>
      <c r="F37" s="92"/>
      <c r="G37" s="17"/>
      <c r="H37" s="179" t="e">
        <f t="shared" si="2"/>
        <v>#DIV/0!</v>
      </c>
    </row>
    <row r="38" spans="1:8" ht="16.5" customHeight="1" hidden="1" thickBot="1">
      <c r="A38" s="32" t="s">
        <v>45</v>
      </c>
      <c r="B38" s="112" t="s">
        <v>59</v>
      </c>
      <c r="C38" s="136"/>
      <c r="D38" s="19"/>
      <c r="E38" s="18" t="e">
        <f t="shared" si="3"/>
        <v>#DIV/0!</v>
      </c>
      <c r="F38" s="94">
        <f aca="true" t="shared" si="5" ref="F38:F59">D38-C38</f>
        <v>0</v>
      </c>
      <c r="G38" s="19"/>
      <c r="H38" s="179" t="e">
        <f t="shared" si="2"/>
        <v>#DIV/0!</v>
      </c>
    </row>
    <row r="39" spans="1:8" ht="31.5" customHeight="1" thickBot="1">
      <c r="A39" s="32" t="s">
        <v>58</v>
      </c>
      <c r="B39" s="112" t="s">
        <v>60</v>
      </c>
      <c r="C39" s="137"/>
      <c r="D39" s="19"/>
      <c r="E39" s="18" t="e">
        <f t="shared" si="3"/>
        <v>#DIV/0!</v>
      </c>
      <c r="F39" s="92">
        <f t="shared" si="5"/>
        <v>0</v>
      </c>
      <c r="G39" s="19">
        <v>44.7</v>
      </c>
      <c r="H39" s="179">
        <f aca="true" t="shared" si="6" ref="H39:H70">D39/G39*100</f>
        <v>0</v>
      </c>
    </row>
    <row r="40" spans="1:8" ht="16.5" customHeight="1" thickBot="1">
      <c r="A40" s="32" t="s">
        <v>94</v>
      </c>
      <c r="B40" s="112" t="s">
        <v>73</v>
      </c>
      <c r="C40" s="136">
        <v>1664.7</v>
      </c>
      <c r="D40" s="19">
        <v>467.6</v>
      </c>
      <c r="E40" s="18">
        <f t="shared" si="3"/>
        <v>28.089145191325766</v>
      </c>
      <c r="F40" s="92">
        <f t="shared" si="5"/>
        <v>-1197.1</v>
      </c>
      <c r="G40" s="19">
        <v>1022.7</v>
      </c>
      <c r="H40" s="179">
        <f t="shared" si="6"/>
        <v>45.72210814510609</v>
      </c>
    </row>
    <row r="41" spans="1:8" ht="66.75" customHeight="1" hidden="1" thickBot="1">
      <c r="A41" s="32" t="s">
        <v>140</v>
      </c>
      <c r="B41" s="112" t="s">
        <v>179</v>
      </c>
      <c r="C41" s="136"/>
      <c r="D41" s="19"/>
      <c r="E41" s="18" t="e">
        <f t="shared" si="3"/>
        <v>#DIV/0!</v>
      </c>
      <c r="F41" s="92">
        <f t="shared" si="5"/>
        <v>0</v>
      </c>
      <c r="G41" s="164"/>
      <c r="H41" s="179" t="e">
        <f t="shared" si="6"/>
        <v>#DIV/0!</v>
      </c>
    </row>
    <row r="42" spans="1:8" ht="32.25" customHeight="1" thickBot="1">
      <c r="A42" s="28" t="s">
        <v>105</v>
      </c>
      <c r="B42" s="115" t="s">
        <v>97</v>
      </c>
      <c r="C42" s="135">
        <f>SUM(C43:C45)</f>
        <v>5316.3</v>
      </c>
      <c r="D42" s="15">
        <f>SUM(D43:D45)</f>
        <v>4217.1</v>
      </c>
      <c r="E42" s="16">
        <f t="shared" si="3"/>
        <v>79.32396591614469</v>
      </c>
      <c r="F42" s="52">
        <f t="shared" si="5"/>
        <v>-1099.1999999999998</v>
      </c>
      <c r="G42" s="15">
        <f>SUM(G43:G45)</f>
        <v>4264.3</v>
      </c>
      <c r="H42" s="177">
        <f t="shared" si="6"/>
        <v>98.89313603639519</v>
      </c>
    </row>
    <row r="43" spans="1:8" ht="16.5" customHeight="1" thickBot="1">
      <c r="A43" s="32" t="s">
        <v>11</v>
      </c>
      <c r="B43" s="112" t="s">
        <v>10</v>
      </c>
      <c r="C43" s="136">
        <v>5315.6</v>
      </c>
      <c r="D43" s="17">
        <v>4217.1</v>
      </c>
      <c r="E43" s="18">
        <f t="shared" si="3"/>
        <v>79.33441191963279</v>
      </c>
      <c r="F43" s="92">
        <f t="shared" si="5"/>
        <v>-1098.5</v>
      </c>
      <c r="G43" s="17">
        <v>3777.1</v>
      </c>
      <c r="H43" s="179">
        <f t="shared" si="6"/>
        <v>111.64914881787615</v>
      </c>
    </row>
    <row r="44" spans="1:8" ht="15" customHeight="1" thickBot="1">
      <c r="A44" s="33"/>
      <c r="B44" s="112" t="s">
        <v>12</v>
      </c>
      <c r="C44" s="136">
        <v>0.7</v>
      </c>
      <c r="D44" s="19"/>
      <c r="E44" s="18">
        <f t="shared" si="3"/>
        <v>0</v>
      </c>
      <c r="F44" s="92">
        <f t="shared" si="5"/>
        <v>-0.7</v>
      </c>
      <c r="G44" s="19">
        <v>487.2</v>
      </c>
      <c r="H44" s="179">
        <f t="shared" si="6"/>
        <v>0</v>
      </c>
    </row>
    <row r="45" spans="1:8" ht="18.75" customHeight="1" hidden="1" thickBot="1">
      <c r="A45" s="32" t="s">
        <v>11</v>
      </c>
      <c r="B45" s="112" t="s">
        <v>106</v>
      </c>
      <c r="C45" s="136"/>
      <c r="D45" s="19"/>
      <c r="E45" s="18" t="e">
        <f t="shared" si="3"/>
        <v>#DIV/0!</v>
      </c>
      <c r="F45" s="92">
        <f t="shared" si="5"/>
        <v>0</v>
      </c>
      <c r="G45" s="165"/>
      <c r="H45" s="177" t="e">
        <f t="shared" si="6"/>
        <v>#DIV/0!</v>
      </c>
    </row>
    <row r="46" spans="1:8" ht="21.75" customHeight="1" thickBot="1">
      <c r="A46" s="28" t="s">
        <v>14</v>
      </c>
      <c r="B46" s="111" t="s">
        <v>13</v>
      </c>
      <c r="C46" s="135">
        <f>C47+C48+C49</f>
        <v>90.9</v>
      </c>
      <c r="D46" s="15">
        <f>D47+D48+D49</f>
        <v>32.8</v>
      </c>
      <c r="E46" s="22">
        <f t="shared" si="3"/>
        <v>36.08360836083608</v>
      </c>
      <c r="F46" s="52">
        <f t="shared" si="5"/>
        <v>-58.10000000000001</v>
      </c>
      <c r="G46" s="15">
        <f>G47+G48+G49</f>
        <v>151.2</v>
      </c>
      <c r="H46" s="177">
        <f t="shared" si="6"/>
        <v>21.693121693121693</v>
      </c>
    </row>
    <row r="47" spans="1:8" ht="20.25" customHeight="1" hidden="1" thickBot="1">
      <c r="A47" s="34" t="s">
        <v>68</v>
      </c>
      <c r="B47" s="116" t="s">
        <v>89</v>
      </c>
      <c r="C47" s="139"/>
      <c r="D47" s="20"/>
      <c r="E47" s="18" t="e">
        <f t="shared" si="3"/>
        <v>#DIV/0!</v>
      </c>
      <c r="F47" s="55">
        <f t="shared" si="5"/>
        <v>0</v>
      </c>
      <c r="G47" s="20"/>
      <c r="H47" s="179" t="e">
        <f t="shared" si="6"/>
        <v>#DIV/0!</v>
      </c>
    </row>
    <row r="48" spans="1:8" ht="30" customHeight="1" thickBot="1">
      <c r="A48" s="32" t="s">
        <v>69</v>
      </c>
      <c r="B48" s="112" t="s">
        <v>29</v>
      </c>
      <c r="C48" s="136">
        <v>90.9</v>
      </c>
      <c r="D48" s="19">
        <v>32.8</v>
      </c>
      <c r="E48" s="18">
        <f t="shared" si="3"/>
        <v>36.08360836083608</v>
      </c>
      <c r="F48" s="92">
        <f t="shared" si="5"/>
        <v>-58.10000000000001</v>
      </c>
      <c r="G48" s="19">
        <v>151.2</v>
      </c>
      <c r="H48" s="179">
        <f t="shared" si="6"/>
        <v>21.693121693121693</v>
      </c>
    </row>
    <row r="49" spans="1:8" ht="16.5" hidden="1" thickBot="1">
      <c r="A49" s="32"/>
      <c r="B49" s="112" t="s">
        <v>15</v>
      </c>
      <c r="C49" s="137"/>
      <c r="D49" s="17"/>
      <c r="E49" s="21">
        <f>ROUND(IF(D49=0,0,D49/C49),3)</f>
        <v>0</v>
      </c>
      <c r="F49" s="92">
        <f t="shared" si="5"/>
        <v>0</v>
      </c>
      <c r="G49" s="165"/>
      <c r="H49" s="177" t="e">
        <f t="shared" si="6"/>
        <v>#DIV/0!</v>
      </c>
    </row>
    <row r="50" spans="1:8" ht="16.5" thickBot="1">
      <c r="A50" s="28" t="s">
        <v>17</v>
      </c>
      <c r="B50" s="111" t="s">
        <v>16</v>
      </c>
      <c r="C50" s="135">
        <v>5950.1</v>
      </c>
      <c r="D50" s="15">
        <v>4260.1</v>
      </c>
      <c r="E50" s="16">
        <f aca="true" t="shared" si="7" ref="E50:E59">D50/C50*100</f>
        <v>71.5971160148569</v>
      </c>
      <c r="F50" s="16">
        <f t="shared" si="5"/>
        <v>-1690</v>
      </c>
      <c r="G50" s="15">
        <v>3110.4</v>
      </c>
      <c r="H50" s="177">
        <f t="shared" si="6"/>
        <v>136.963091563786</v>
      </c>
    </row>
    <row r="51" spans="1:8" ht="49.5" customHeight="1" thickBot="1">
      <c r="A51" s="32"/>
      <c r="B51" s="112" t="s">
        <v>201</v>
      </c>
      <c r="C51" s="228">
        <f>C50-C52</f>
        <v>5217.6</v>
      </c>
      <c r="D51" s="228">
        <f>D50-D52</f>
        <v>3650.4000000000005</v>
      </c>
      <c r="E51" s="18">
        <f t="shared" si="7"/>
        <v>69.96320147194113</v>
      </c>
      <c r="F51" s="92">
        <f t="shared" si="5"/>
        <v>-1567.1999999999998</v>
      </c>
      <c r="G51" s="19">
        <f>G50-G52</f>
        <v>2521</v>
      </c>
      <c r="H51" s="179">
        <f t="shared" si="6"/>
        <v>144.79968266560888</v>
      </c>
    </row>
    <row r="52" spans="1:8" ht="31.5" customHeight="1" thickBot="1">
      <c r="A52" s="32"/>
      <c r="B52" s="112" t="s">
        <v>99</v>
      </c>
      <c r="C52" s="140">
        <v>732.5</v>
      </c>
      <c r="D52" s="95">
        <v>609.7</v>
      </c>
      <c r="E52" s="18">
        <f t="shared" si="7"/>
        <v>83.23549488054609</v>
      </c>
      <c r="F52" s="92">
        <f t="shared" si="5"/>
        <v>-122.79999999999995</v>
      </c>
      <c r="G52" s="95">
        <v>589.4</v>
      </c>
      <c r="H52" s="179">
        <f t="shared" si="6"/>
        <v>103.44418052256535</v>
      </c>
    </row>
    <row r="53" spans="1:8" ht="63.75" hidden="1" thickBot="1">
      <c r="A53" s="35" t="s">
        <v>47</v>
      </c>
      <c r="B53" s="117" t="s">
        <v>48</v>
      </c>
      <c r="C53" s="141"/>
      <c r="D53" s="96"/>
      <c r="E53" s="22" t="e">
        <f t="shared" si="7"/>
        <v>#DIV/0!</v>
      </c>
      <c r="F53" s="97">
        <f t="shared" si="5"/>
        <v>0</v>
      </c>
      <c r="G53" s="165"/>
      <c r="H53" s="177" t="e">
        <f t="shared" si="6"/>
        <v>#DIV/0!</v>
      </c>
    </row>
    <row r="54" spans="1:8" ht="16.5" thickBot="1">
      <c r="A54" s="28" t="s">
        <v>49</v>
      </c>
      <c r="B54" s="111" t="s">
        <v>74</v>
      </c>
      <c r="C54" s="135">
        <v>84</v>
      </c>
      <c r="D54" s="15"/>
      <c r="E54" s="16">
        <f t="shared" si="7"/>
        <v>0</v>
      </c>
      <c r="F54" s="52">
        <f t="shared" si="5"/>
        <v>-84</v>
      </c>
      <c r="G54" s="15"/>
      <c r="H54" s="177" t="e">
        <f t="shared" si="6"/>
        <v>#DIV/0!</v>
      </c>
    </row>
    <row r="55" spans="1:8" ht="30.75" customHeight="1" thickBot="1">
      <c r="A55" s="28" t="s">
        <v>18</v>
      </c>
      <c r="B55" s="118" t="s">
        <v>202</v>
      </c>
      <c r="C55" s="135">
        <f>C56+C57+C58+C60+C59</f>
        <v>397</v>
      </c>
      <c r="D55" s="15">
        <f>D56+D57+D58+D60+D59</f>
        <v>0</v>
      </c>
      <c r="E55" s="16">
        <f t="shared" si="7"/>
        <v>0</v>
      </c>
      <c r="F55" s="16">
        <f t="shared" si="5"/>
        <v>-397</v>
      </c>
      <c r="G55" s="15">
        <f>SUM(G56:G60)</f>
        <v>5976.5</v>
      </c>
      <c r="H55" s="177">
        <f t="shared" si="6"/>
        <v>0</v>
      </c>
    </row>
    <row r="56" spans="1:8" ht="36" customHeight="1" thickBot="1">
      <c r="A56" s="32" t="s">
        <v>24</v>
      </c>
      <c r="B56" s="112" t="s">
        <v>103</v>
      </c>
      <c r="C56" s="136"/>
      <c r="D56" s="19"/>
      <c r="E56" s="18" t="e">
        <f t="shared" si="7"/>
        <v>#DIV/0!</v>
      </c>
      <c r="F56" s="92">
        <f t="shared" si="5"/>
        <v>0</v>
      </c>
      <c r="G56" s="19">
        <v>188.4</v>
      </c>
      <c r="H56" s="179">
        <f t="shared" si="6"/>
        <v>0</v>
      </c>
    </row>
    <row r="57" spans="1:8" ht="33" customHeight="1" hidden="1" thickBot="1">
      <c r="A57" s="32" t="s">
        <v>124</v>
      </c>
      <c r="B57" s="112" t="s">
        <v>125</v>
      </c>
      <c r="C57" s="136"/>
      <c r="D57" s="19"/>
      <c r="E57" s="18" t="e">
        <f t="shared" si="7"/>
        <v>#DIV/0!</v>
      </c>
      <c r="F57" s="92">
        <f t="shared" si="5"/>
        <v>0</v>
      </c>
      <c r="G57" s="19"/>
      <c r="H57" s="179" t="e">
        <f t="shared" si="6"/>
        <v>#DIV/0!</v>
      </c>
    </row>
    <row r="58" spans="1:8" ht="31.5" customHeight="1" thickBot="1">
      <c r="A58" s="32" t="s">
        <v>25</v>
      </c>
      <c r="B58" s="84" t="s">
        <v>281</v>
      </c>
      <c r="C58" s="136"/>
      <c r="D58" s="19"/>
      <c r="E58" s="18" t="e">
        <f t="shared" si="7"/>
        <v>#DIV/0!</v>
      </c>
      <c r="F58" s="92">
        <f t="shared" si="5"/>
        <v>0</v>
      </c>
      <c r="G58" s="19">
        <v>5788.1</v>
      </c>
      <c r="H58" s="179">
        <f t="shared" si="6"/>
        <v>0</v>
      </c>
    </row>
    <row r="59" spans="1:8" ht="30.75" customHeight="1" hidden="1" thickBot="1">
      <c r="A59" s="32" t="s">
        <v>27</v>
      </c>
      <c r="B59" s="84" t="s">
        <v>180</v>
      </c>
      <c r="C59" s="136"/>
      <c r="D59" s="19"/>
      <c r="E59" s="18" t="e">
        <f t="shared" si="7"/>
        <v>#DIV/0!</v>
      </c>
      <c r="F59" s="92">
        <f t="shared" si="5"/>
        <v>0</v>
      </c>
      <c r="G59" s="19"/>
      <c r="H59" s="179" t="e">
        <f t="shared" si="6"/>
        <v>#DIV/0!</v>
      </c>
    </row>
    <row r="60" spans="1:8" ht="46.5" customHeight="1" thickBot="1">
      <c r="A60" s="32" t="s">
        <v>46</v>
      </c>
      <c r="B60" s="85" t="s">
        <v>165</v>
      </c>
      <c r="C60" s="136">
        <v>397</v>
      </c>
      <c r="D60" s="19">
        <v>0</v>
      </c>
      <c r="E60" s="188">
        <f>D60/C60*100</f>
        <v>0</v>
      </c>
      <c r="F60" s="92">
        <f>D60-C60</f>
        <v>-397</v>
      </c>
      <c r="G60" s="19"/>
      <c r="H60" s="179" t="e">
        <f t="shared" si="6"/>
        <v>#DIV/0!</v>
      </c>
    </row>
    <row r="61" spans="1:8" ht="32.25" thickBot="1">
      <c r="A61" s="78" t="s">
        <v>291</v>
      </c>
      <c r="B61" s="119" t="s">
        <v>292</v>
      </c>
      <c r="C61" s="135">
        <v>200</v>
      </c>
      <c r="D61" s="15"/>
      <c r="E61" s="356">
        <f>D61/C61*100</f>
        <v>0</v>
      </c>
      <c r="F61" s="357">
        <f>D61-C61</f>
        <v>-200</v>
      </c>
      <c r="G61" s="358"/>
      <c r="H61" s="177" t="e">
        <f t="shared" si="6"/>
        <v>#DIV/0!</v>
      </c>
    </row>
    <row r="62" spans="1:8" ht="63.75" thickBot="1">
      <c r="A62" s="67" t="s">
        <v>160</v>
      </c>
      <c r="B62" s="120" t="s">
        <v>161</v>
      </c>
      <c r="C62" s="143">
        <v>264.9</v>
      </c>
      <c r="D62" s="68"/>
      <c r="E62" s="69">
        <f aca="true" t="shared" si="8" ref="E62:E72">D62/C62*100</f>
        <v>0</v>
      </c>
      <c r="F62" s="99">
        <f aca="true" t="shared" si="9" ref="F62:F72">D62-C62</f>
        <v>-264.9</v>
      </c>
      <c r="G62" s="166"/>
      <c r="H62" s="177" t="e">
        <f t="shared" si="6"/>
        <v>#DIV/0!</v>
      </c>
    </row>
    <row r="63" spans="1:8" ht="22.5" customHeight="1" thickBot="1">
      <c r="A63" s="28" t="s">
        <v>63</v>
      </c>
      <c r="B63" s="111" t="s">
        <v>83</v>
      </c>
      <c r="C63" s="135">
        <v>1769.9</v>
      </c>
      <c r="D63" s="70"/>
      <c r="E63" s="16">
        <f t="shared" si="8"/>
        <v>0</v>
      </c>
      <c r="F63" s="16">
        <f t="shared" si="9"/>
        <v>-1769.9</v>
      </c>
      <c r="G63" s="70"/>
      <c r="H63" s="177" t="e">
        <f t="shared" si="6"/>
        <v>#DIV/0!</v>
      </c>
    </row>
    <row r="64" spans="1:8" ht="23.25" customHeight="1" thickBot="1">
      <c r="A64" s="28" t="s">
        <v>31</v>
      </c>
      <c r="B64" s="118" t="s">
        <v>30</v>
      </c>
      <c r="C64" s="135">
        <v>609.4</v>
      </c>
      <c r="D64" s="15">
        <v>162.5</v>
      </c>
      <c r="E64" s="16">
        <f t="shared" si="8"/>
        <v>26.66557269445356</v>
      </c>
      <c r="F64" s="52">
        <f t="shared" si="9"/>
        <v>-446.9</v>
      </c>
      <c r="G64" s="15">
        <v>210</v>
      </c>
      <c r="H64" s="177">
        <f t="shared" si="6"/>
        <v>77.38095238095238</v>
      </c>
    </row>
    <row r="65" spans="1:8" ht="22.5" customHeight="1" thickBot="1">
      <c r="A65" s="28" t="s">
        <v>278</v>
      </c>
      <c r="B65" s="111" t="s">
        <v>279</v>
      </c>
      <c r="C65" s="135"/>
      <c r="D65" s="100"/>
      <c r="E65" s="16" t="e">
        <f t="shared" si="8"/>
        <v>#DIV/0!</v>
      </c>
      <c r="F65" s="52">
        <f t="shared" si="9"/>
        <v>0</v>
      </c>
      <c r="G65" s="100">
        <v>365.4</v>
      </c>
      <c r="H65" s="177">
        <f t="shared" si="6"/>
        <v>0</v>
      </c>
    </row>
    <row r="66" spans="1:8" ht="20.25" customHeight="1" hidden="1" thickBot="1">
      <c r="A66" s="28" t="s">
        <v>34</v>
      </c>
      <c r="B66" s="111" t="s">
        <v>76</v>
      </c>
      <c r="C66" s="135"/>
      <c r="D66" s="15"/>
      <c r="E66" s="16" t="e">
        <f t="shared" si="8"/>
        <v>#DIV/0!</v>
      </c>
      <c r="F66" s="52">
        <f t="shared" si="9"/>
        <v>0</v>
      </c>
      <c r="G66" s="15"/>
      <c r="H66" s="177" t="e">
        <f t="shared" si="6"/>
        <v>#DIV/0!</v>
      </c>
    </row>
    <row r="67" spans="1:8" ht="21" customHeight="1" thickBot="1">
      <c r="A67" s="28" t="s">
        <v>280</v>
      </c>
      <c r="B67" s="110" t="s">
        <v>42</v>
      </c>
      <c r="C67" s="135">
        <v>286.6</v>
      </c>
      <c r="D67" s="15">
        <v>266.9</v>
      </c>
      <c r="E67" s="16">
        <f t="shared" si="8"/>
        <v>93.12630844382413</v>
      </c>
      <c r="F67" s="52">
        <f t="shared" si="9"/>
        <v>-19.700000000000045</v>
      </c>
      <c r="G67" s="15">
        <v>301.8</v>
      </c>
      <c r="H67" s="177">
        <f t="shared" si="6"/>
        <v>88.43605036447978</v>
      </c>
    </row>
    <row r="68" spans="1:8" ht="21" customHeight="1" hidden="1" thickBot="1">
      <c r="A68" s="28" t="s">
        <v>50</v>
      </c>
      <c r="B68" s="110" t="s">
        <v>77</v>
      </c>
      <c r="C68" s="135"/>
      <c r="D68" s="15"/>
      <c r="E68" s="16" t="e">
        <f t="shared" si="8"/>
        <v>#DIV/0!</v>
      </c>
      <c r="F68" s="52">
        <f t="shared" si="9"/>
        <v>0</v>
      </c>
      <c r="G68" s="15"/>
      <c r="H68" s="177" t="e">
        <f t="shared" si="6"/>
        <v>#DIV/0!</v>
      </c>
    </row>
    <row r="69" spans="1:8" ht="30" customHeight="1" hidden="1" thickBot="1">
      <c r="A69" s="42" t="s">
        <v>35</v>
      </c>
      <c r="B69" s="122" t="s">
        <v>78</v>
      </c>
      <c r="C69" s="144"/>
      <c r="D69" s="15"/>
      <c r="E69" s="16" t="e">
        <f t="shared" si="8"/>
        <v>#DIV/0!</v>
      </c>
      <c r="F69" s="52">
        <f t="shared" si="9"/>
        <v>0</v>
      </c>
      <c r="G69" s="164"/>
      <c r="H69" s="177" t="e">
        <f t="shared" si="6"/>
        <v>#DIV/0!</v>
      </c>
    </row>
    <row r="70" spans="1:8" ht="48" hidden="1" thickBot="1">
      <c r="A70" s="53" t="s">
        <v>127</v>
      </c>
      <c r="B70" s="123" t="s">
        <v>128</v>
      </c>
      <c r="C70" s="135"/>
      <c r="D70" s="15"/>
      <c r="E70" s="16" t="e">
        <f t="shared" si="8"/>
        <v>#DIV/0!</v>
      </c>
      <c r="F70" s="52">
        <f t="shared" si="9"/>
        <v>0</v>
      </c>
      <c r="G70" s="164"/>
      <c r="H70" s="177" t="e">
        <f t="shared" si="6"/>
        <v>#DIV/0!</v>
      </c>
    </row>
    <row r="71" spans="1:8" ht="48" hidden="1" thickBot="1">
      <c r="A71" s="53" t="s">
        <v>43</v>
      </c>
      <c r="B71" s="111" t="s">
        <v>75</v>
      </c>
      <c r="C71" s="145"/>
      <c r="D71" s="15"/>
      <c r="E71" s="16" t="e">
        <f t="shared" si="8"/>
        <v>#DIV/0!</v>
      </c>
      <c r="F71" s="52">
        <f t="shared" si="9"/>
        <v>0</v>
      </c>
      <c r="G71" s="15"/>
      <c r="H71" s="177" t="e">
        <f>D71/G71*100</f>
        <v>#DIV/0!</v>
      </c>
    </row>
    <row r="72" spans="1:8" ht="33.75" customHeight="1">
      <c r="A72" s="219" t="s">
        <v>82</v>
      </c>
      <c r="B72" s="220" t="s">
        <v>79</v>
      </c>
      <c r="C72" s="221">
        <f>C71+C68+C66+C64+C63+C62+C55+C54+C50+C46+C42+C33+C11+C7+C6+C4+C67+C65+C61</f>
        <v>224337.7</v>
      </c>
      <c r="D72" s="221">
        <f>D71+D68+D66+D64+D63+D62+D55+D54+D50+D46+D42+D33+D11+D7+D6+D4+D67+D65+D61</f>
        <v>170557.3</v>
      </c>
      <c r="E72" s="102">
        <f t="shared" si="8"/>
        <v>76.0270342434642</v>
      </c>
      <c r="F72" s="103">
        <f t="shared" si="9"/>
        <v>-53780.40000000002</v>
      </c>
      <c r="G72" s="221">
        <f>G71+G68+G66+G64+G63+G62+G55+G54+G50+G46+G42+G33+G11+G7+G6+G4+G67+G65</f>
        <v>116209.2</v>
      </c>
      <c r="H72" s="181">
        <f>D72/G72*100</f>
        <v>146.76746763595307</v>
      </c>
    </row>
  </sheetData>
  <sheetProtection/>
  <printOptions/>
  <pageMargins left="0.82" right="0.22" top="0.25" bottom="0.31" header="0.27" footer="0.2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2"/>
  <sheetViews>
    <sheetView tabSelected="1" zoomScalePageLayoutView="0" workbookViewId="0" topLeftCell="A112">
      <selection activeCell="C137" sqref="C137"/>
    </sheetView>
  </sheetViews>
  <sheetFormatPr defaultColWidth="9.00390625" defaultRowHeight="12.75"/>
  <cols>
    <col min="2" max="2" width="44.50390625" style="217" customWidth="1"/>
    <col min="3" max="3" width="12.50390625" style="0" customWidth="1"/>
    <col min="4" max="4" width="10.875" style="0" customWidth="1"/>
    <col min="5" max="5" width="10.625" style="0" customWidth="1"/>
    <col min="6" max="6" width="11.125" style="0" customWidth="1"/>
    <col min="7" max="7" width="10.875" style="0" customWidth="1"/>
    <col min="9" max="9" width="9.50390625" style="0" customWidth="1"/>
    <col min="13" max="13" width="8.50390625" style="0" customWidth="1"/>
    <col min="14" max="14" width="8.875" style="0" customWidth="1"/>
  </cols>
  <sheetData>
    <row r="1" spans="1:8" ht="114" customHeight="1" thickBot="1">
      <c r="A1" s="44" t="s">
        <v>86</v>
      </c>
      <c r="B1" s="215" t="s">
        <v>62</v>
      </c>
      <c r="C1" s="148" t="s">
        <v>286</v>
      </c>
      <c r="D1" s="90" t="s">
        <v>287</v>
      </c>
      <c r="E1" s="90" t="s">
        <v>116</v>
      </c>
      <c r="F1" s="90" t="s">
        <v>2</v>
      </c>
      <c r="G1" s="162" t="s">
        <v>273</v>
      </c>
      <c r="H1" s="163" t="s">
        <v>288</v>
      </c>
    </row>
    <row r="2" spans="1:8" ht="16.5" thickBot="1">
      <c r="A2" s="39">
        <v>1</v>
      </c>
      <c r="B2" s="36">
        <v>2</v>
      </c>
      <c r="C2" s="108">
        <v>3</v>
      </c>
      <c r="D2" s="37">
        <v>4</v>
      </c>
      <c r="E2" s="37">
        <v>5</v>
      </c>
      <c r="F2" s="169">
        <v>6</v>
      </c>
      <c r="G2" s="173">
        <v>7</v>
      </c>
      <c r="H2" s="174"/>
    </row>
    <row r="3" spans="2:8" ht="19.5" customHeight="1" hidden="1" thickBot="1">
      <c r="B3" s="86" t="s">
        <v>1</v>
      </c>
      <c r="C3" s="87"/>
      <c r="D3" s="130"/>
      <c r="E3" s="130"/>
      <c r="F3" s="170"/>
      <c r="G3" s="171"/>
      <c r="H3" s="172"/>
    </row>
    <row r="4" spans="1:8" s="2" customFormat="1" ht="23.25" customHeight="1" hidden="1" thickBot="1">
      <c r="A4" s="27" t="s">
        <v>3</v>
      </c>
      <c r="B4" s="109" t="s">
        <v>70</v>
      </c>
      <c r="C4" s="131">
        <v>6329</v>
      </c>
      <c r="D4" s="132">
        <v>5177.3</v>
      </c>
      <c r="E4" s="133">
        <f aca="true" t="shared" si="0" ref="E4:E23">D4/C4*100</f>
        <v>81.80281245062412</v>
      </c>
      <c r="F4" s="134">
        <f aca="true" t="shared" si="1" ref="F4:F23">D4-C4</f>
        <v>-1151.6999999999998</v>
      </c>
      <c r="G4" s="132">
        <v>5808.4</v>
      </c>
      <c r="H4" s="177">
        <f>D4/G4*100</f>
        <v>89.13470146684114</v>
      </c>
    </row>
    <row r="5" spans="1:8" ht="45.75" customHeight="1" hidden="1">
      <c r="A5" s="28" t="s">
        <v>4</v>
      </c>
      <c r="B5" s="110" t="s">
        <v>95</v>
      </c>
      <c r="C5" s="135"/>
      <c r="D5" s="15"/>
      <c r="E5" s="16" t="e">
        <f t="shared" si="0"/>
        <v>#DIV/0!</v>
      </c>
      <c r="F5" s="52">
        <f t="shared" si="1"/>
        <v>0</v>
      </c>
      <c r="G5" s="15"/>
      <c r="H5" s="176"/>
    </row>
    <row r="6" spans="1:8" ht="30.75" customHeight="1" hidden="1" thickBot="1">
      <c r="A6" s="29" t="s">
        <v>41</v>
      </c>
      <c r="B6" s="111" t="s">
        <v>96</v>
      </c>
      <c r="C6" s="135">
        <v>43380.5</v>
      </c>
      <c r="D6" s="15">
        <v>34097.4</v>
      </c>
      <c r="E6" s="16">
        <f t="shared" si="0"/>
        <v>78.60075379490785</v>
      </c>
      <c r="F6" s="52">
        <f t="shared" si="1"/>
        <v>-9283.099999999999</v>
      </c>
      <c r="G6" s="15">
        <v>31925.5</v>
      </c>
      <c r="H6" s="177">
        <f aca="true" t="shared" si="2" ref="H6:H37">D6/G6*100</f>
        <v>106.80302579442767</v>
      </c>
    </row>
    <row r="7" spans="1:8" ht="18" customHeight="1" hidden="1" thickBot="1">
      <c r="A7" s="28" t="s">
        <v>100</v>
      </c>
      <c r="B7" s="111" t="s">
        <v>71</v>
      </c>
      <c r="C7" s="135">
        <v>26689.1</v>
      </c>
      <c r="D7" s="15">
        <v>23789.8</v>
      </c>
      <c r="E7" s="16">
        <f t="shared" si="0"/>
        <v>89.13676369753945</v>
      </c>
      <c r="F7" s="52">
        <f t="shared" si="1"/>
        <v>-2899.2999999999993</v>
      </c>
      <c r="G7" s="15">
        <v>20649.7</v>
      </c>
      <c r="H7" s="177">
        <f t="shared" si="2"/>
        <v>115.20651631742834</v>
      </c>
    </row>
    <row r="8" spans="1:8" ht="16.5" customHeight="1" hidden="1" thickBot="1">
      <c r="A8" s="30"/>
      <c r="B8" s="112" t="s">
        <v>28</v>
      </c>
      <c r="C8" s="136">
        <f>C7-C10-C9</f>
        <v>22054.199999999997</v>
      </c>
      <c r="D8" s="136">
        <f>D7-D10-D9</f>
        <v>20066.8</v>
      </c>
      <c r="E8" s="18">
        <f t="shared" si="0"/>
        <v>90.98856453646019</v>
      </c>
      <c r="F8" s="92">
        <f t="shared" si="1"/>
        <v>-1987.3999999999978</v>
      </c>
      <c r="G8" s="136">
        <f>G7-G10-G9</f>
        <v>20410.4</v>
      </c>
      <c r="H8" s="179">
        <f t="shared" si="2"/>
        <v>98.31654450672205</v>
      </c>
    </row>
    <row r="9" spans="1:8" ht="29.25" customHeight="1" hidden="1" thickBot="1">
      <c r="A9" s="30"/>
      <c r="B9" s="82" t="s">
        <v>186</v>
      </c>
      <c r="C9" s="136">
        <v>4634.9</v>
      </c>
      <c r="D9" s="19">
        <v>3723</v>
      </c>
      <c r="E9" s="18">
        <f t="shared" si="0"/>
        <v>80.32535761289348</v>
      </c>
      <c r="F9" s="93">
        <f t="shared" si="1"/>
        <v>-911.8999999999996</v>
      </c>
      <c r="G9" s="19">
        <v>229.8</v>
      </c>
      <c r="H9" s="179">
        <f t="shared" si="2"/>
        <v>1620.1044386422975</v>
      </c>
    </row>
    <row r="10" spans="1:8" ht="29.25" customHeight="1" hidden="1" thickBot="1">
      <c r="A10" s="31"/>
      <c r="B10" s="112" t="s">
        <v>39</v>
      </c>
      <c r="C10" s="136"/>
      <c r="D10" s="19"/>
      <c r="E10" s="18" t="e">
        <f t="shared" si="0"/>
        <v>#DIV/0!</v>
      </c>
      <c r="F10" s="92">
        <f t="shared" si="1"/>
        <v>0</v>
      </c>
      <c r="G10" s="19">
        <v>9.5</v>
      </c>
      <c r="H10" s="179">
        <f t="shared" si="2"/>
        <v>0</v>
      </c>
    </row>
    <row r="11" spans="1:10" ht="29.25" customHeight="1" hidden="1" thickBot="1">
      <c r="A11" s="27" t="s">
        <v>101</v>
      </c>
      <c r="B11" s="111" t="s">
        <v>5</v>
      </c>
      <c r="C11" s="135">
        <f>SUM(C12:C31)</f>
        <v>37824.200000000004</v>
      </c>
      <c r="D11" s="15">
        <f>SUM(D12:D31)</f>
        <v>35477.1</v>
      </c>
      <c r="E11" s="16">
        <f t="shared" si="0"/>
        <v>93.79471343742894</v>
      </c>
      <c r="F11" s="52">
        <f t="shared" si="1"/>
        <v>-2347.100000000006</v>
      </c>
      <c r="G11" s="15">
        <f>SUM(G12:G31)</f>
        <v>34755.5</v>
      </c>
      <c r="H11" s="177">
        <f t="shared" si="2"/>
        <v>102.07621815252261</v>
      </c>
      <c r="I11" s="46"/>
      <c r="J11" s="46"/>
    </row>
    <row r="12" spans="1:9" ht="191.25" customHeight="1" hidden="1" thickBot="1">
      <c r="A12" s="71" t="s">
        <v>187</v>
      </c>
      <c r="B12" s="112" t="s">
        <v>156</v>
      </c>
      <c r="C12" s="136">
        <v>6249</v>
      </c>
      <c r="D12" s="19">
        <v>5389</v>
      </c>
      <c r="E12" s="18">
        <f t="shared" si="0"/>
        <v>86.23779804768763</v>
      </c>
      <c r="F12" s="92">
        <f t="shared" si="1"/>
        <v>-860</v>
      </c>
      <c r="G12" s="19">
        <v>6488.4</v>
      </c>
      <c r="H12" s="179">
        <f t="shared" si="2"/>
        <v>83.05591517169103</v>
      </c>
      <c r="I12" s="45"/>
    </row>
    <row r="13" spans="1:9" ht="15" customHeight="1" hidden="1" thickBot="1">
      <c r="A13" s="32" t="s">
        <v>102</v>
      </c>
      <c r="B13" s="112" t="s">
        <v>6</v>
      </c>
      <c r="C13" s="136">
        <v>17355.9</v>
      </c>
      <c r="D13" s="17">
        <v>16651.9</v>
      </c>
      <c r="E13" s="18">
        <f t="shared" si="0"/>
        <v>95.94374247374093</v>
      </c>
      <c r="F13" s="92">
        <f t="shared" si="1"/>
        <v>-704</v>
      </c>
      <c r="G13" s="17">
        <v>14984.4</v>
      </c>
      <c r="H13" s="179">
        <f t="shared" si="2"/>
        <v>111.12824003630443</v>
      </c>
      <c r="I13" s="45"/>
    </row>
    <row r="14" spans="1:9" ht="30.75" customHeight="1" hidden="1" thickBot="1">
      <c r="A14" s="51" t="s">
        <v>118</v>
      </c>
      <c r="B14" s="112" t="s">
        <v>119</v>
      </c>
      <c r="C14" s="137">
        <v>884.2</v>
      </c>
      <c r="D14" s="17">
        <v>884</v>
      </c>
      <c r="E14" s="18">
        <f t="shared" si="0"/>
        <v>99.97738068310336</v>
      </c>
      <c r="F14" s="92">
        <f t="shared" si="1"/>
        <v>-0.20000000000004547</v>
      </c>
      <c r="G14" s="17">
        <v>407.4</v>
      </c>
      <c r="H14" s="179">
        <f t="shared" si="2"/>
        <v>216.98576337751598</v>
      </c>
      <c r="I14" s="45"/>
    </row>
    <row r="15" spans="1:9" ht="49.5" customHeight="1" hidden="1" thickBot="1">
      <c r="A15" s="40" t="s">
        <v>188</v>
      </c>
      <c r="B15" s="112" t="s">
        <v>191</v>
      </c>
      <c r="C15" s="136">
        <v>8475.4</v>
      </c>
      <c r="D15" s="19">
        <v>8070.1</v>
      </c>
      <c r="E15" s="18">
        <f t="shared" si="0"/>
        <v>95.21792481770773</v>
      </c>
      <c r="F15" s="92">
        <f t="shared" si="1"/>
        <v>-405.2999999999993</v>
      </c>
      <c r="G15" s="19">
        <v>8685.3</v>
      </c>
      <c r="H15" s="179">
        <f t="shared" si="2"/>
        <v>92.91676741160353</v>
      </c>
      <c r="I15" s="45"/>
    </row>
    <row r="16" spans="1:9" ht="15.75" customHeight="1" hidden="1" thickBot="1">
      <c r="A16" s="47" t="s">
        <v>19</v>
      </c>
      <c r="B16" s="112" t="s">
        <v>85</v>
      </c>
      <c r="C16" s="138">
        <v>44</v>
      </c>
      <c r="D16" s="19">
        <v>36.6</v>
      </c>
      <c r="E16" s="18">
        <f t="shared" si="0"/>
        <v>83.18181818181819</v>
      </c>
      <c r="F16" s="92">
        <f t="shared" si="1"/>
        <v>-7.399999999999999</v>
      </c>
      <c r="G16" s="19">
        <v>38.9</v>
      </c>
      <c r="H16" s="179">
        <f t="shared" si="2"/>
        <v>94.08740359897173</v>
      </c>
      <c r="I16" s="45"/>
    </row>
    <row r="17" spans="1:9" ht="75.75" customHeight="1" hidden="1" thickBot="1">
      <c r="A17" s="48" t="s">
        <v>108</v>
      </c>
      <c r="B17" s="113" t="s">
        <v>109</v>
      </c>
      <c r="C17" s="138">
        <v>44.6</v>
      </c>
      <c r="D17" s="19">
        <v>44.6</v>
      </c>
      <c r="E17" s="18">
        <f t="shared" si="0"/>
        <v>100</v>
      </c>
      <c r="F17" s="92">
        <f t="shared" si="1"/>
        <v>0</v>
      </c>
      <c r="G17" s="19">
        <v>53.9</v>
      </c>
      <c r="H17" s="179">
        <f t="shared" si="2"/>
        <v>82.74582560296847</v>
      </c>
      <c r="I17" s="45"/>
    </row>
    <row r="18" spans="1:9" ht="43.5" customHeight="1" hidden="1">
      <c r="A18" s="41" t="s">
        <v>138</v>
      </c>
      <c r="B18" s="112" t="s">
        <v>139</v>
      </c>
      <c r="C18" s="136"/>
      <c r="D18" s="19"/>
      <c r="E18" s="18" t="e">
        <f t="shared" si="0"/>
        <v>#DIV/0!</v>
      </c>
      <c r="F18" s="92">
        <f t="shared" si="1"/>
        <v>0</v>
      </c>
      <c r="G18" s="19"/>
      <c r="H18" s="179" t="e">
        <f t="shared" si="2"/>
        <v>#DIV/0!</v>
      </c>
      <c r="I18" s="45"/>
    </row>
    <row r="19" spans="1:9" ht="30" customHeight="1" hidden="1" thickBot="1">
      <c r="A19" s="32" t="s">
        <v>20</v>
      </c>
      <c r="B19" s="112" t="s">
        <v>178</v>
      </c>
      <c r="C19" s="136">
        <v>446.8</v>
      </c>
      <c r="D19" s="17">
        <v>338.9</v>
      </c>
      <c r="E19" s="18">
        <f t="shared" si="0"/>
        <v>75.85049239033124</v>
      </c>
      <c r="F19" s="92">
        <f t="shared" si="1"/>
        <v>-107.90000000000003</v>
      </c>
      <c r="G19" s="17">
        <v>443.8</v>
      </c>
      <c r="H19" s="179">
        <f t="shared" si="2"/>
        <v>76.36322667868409</v>
      </c>
      <c r="I19" s="45"/>
    </row>
    <row r="20" spans="1:9" ht="19.5" customHeight="1" hidden="1" thickBot="1">
      <c r="A20" s="32" t="s">
        <v>36</v>
      </c>
      <c r="B20" s="112" t="s">
        <v>72</v>
      </c>
      <c r="C20" s="136"/>
      <c r="D20" s="17"/>
      <c r="E20" s="18" t="e">
        <f t="shared" si="0"/>
        <v>#DIV/0!</v>
      </c>
      <c r="F20" s="92">
        <f t="shared" si="1"/>
        <v>0</v>
      </c>
      <c r="G20" s="17"/>
      <c r="H20" s="179" t="e">
        <f t="shared" si="2"/>
        <v>#DIV/0!</v>
      </c>
      <c r="I20" s="45"/>
    </row>
    <row r="21" spans="1:9" ht="30.75" customHeight="1" hidden="1" thickBot="1">
      <c r="A21" s="32" t="s">
        <v>21</v>
      </c>
      <c r="B21" s="112" t="s">
        <v>64</v>
      </c>
      <c r="C21" s="136"/>
      <c r="D21" s="19"/>
      <c r="E21" s="18" t="e">
        <f t="shared" si="0"/>
        <v>#DIV/0!</v>
      </c>
      <c r="F21" s="92">
        <f t="shared" si="1"/>
        <v>0</v>
      </c>
      <c r="G21" s="19"/>
      <c r="H21" s="179" t="e">
        <f t="shared" si="2"/>
        <v>#DIV/0!</v>
      </c>
      <c r="I21" s="45"/>
    </row>
    <row r="22" spans="1:9" ht="28.5" customHeight="1" hidden="1" thickBot="1">
      <c r="A22" s="32" t="s">
        <v>7</v>
      </c>
      <c r="B22" s="112" t="s">
        <v>87</v>
      </c>
      <c r="C22" s="136"/>
      <c r="D22" s="17"/>
      <c r="E22" s="18" t="e">
        <f t="shared" si="0"/>
        <v>#DIV/0!</v>
      </c>
      <c r="F22" s="92">
        <f t="shared" si="1"/>
        <v>0</v>
      </c>
      <c r="G22" s="17"/>
      <c r="H22" s="179" t="e">
        <f t="shared" si="2"/>
        <v>#DIV/0!</v>
      </c>
      <c r="I22" s="45"/>
    </row>
    <row r="23" spans="1:9" ht="33.75" customHeight="1" hidden="1" thickBot="1">
      <c r="A23" s="32" t="s">
        <v>38</v>
      </c>
      <c r="B23" s="114" t="s">
        <v>37</v>
      </c>
      <c r="C23" s="136"/>
      <c r="D23" s="19"/>
      <c r="E23" s="18" t="e">
        <f t="shared" si="0"/>
        <v>#DIV/0!</v>
      </c>
      <c r="F23" s="92">
        <f t="shared" si="1"/>
        <v>0</v>
      </c>
      <c r="G23" s="19"/>
      <c r="H23" s="179" t="e">
        <f t="shared" si="2"/>
        <v>#DIV/0!</v>
      </c>
      <c r="I23" s="45"/>
    </row>
    <row r="24" spans="1:9" ht="45.75" customHeight="1" hidden="1" thickBot="1">
      <c r="A24" s="32" t="s">
        <v>38</v>
      </c>
      <c r="B24" s="114"/>
      <c r="C24" s="136"/>
      <c r="D24" s="19"/>
      <c r="E24" s="18"/>
      <c r="F24" s="92"/>
      <c r="G24" s="19"/>
      <c r="H24" s="179" t="e">
        <f t="shared" si="2"/>
        <v>#DIV/0!</v>
      </c>
      <c r="I24" s="45"/>
    </row>
    <row r="25" spans="1:8" ht="33.75" customHeight="1" hidden="1" thickBot="1">
      <c r="A25" s="32" t="s">
        <v>22</v>
      </c>
      <c r="B25" s="112" t="s">
        <v>26</v>
      </c>
      <c r="C25" s="136">
        <v>990.3</v>
      </c>
      <c r="D25" s="19">
        <v>857.8</v>
      </c>
      <c r="E25" s="18">
        <f aca="true" t="shared" si="3" ref="E25:E47">D25/C25*100</f>
        <v>86.62021609613248</v>
      </c>
      <c r="F25" s="92">
        <f aca="true" t="shared" si="4" ref="F25:F35">D25-C25</f>
        <v>-132.5</v>
      </c>
      <c r="G25" s="19">
        <v>773.5</v>
      </c>
      <c r="H25" s="179">
        <f t="shared" si="2"/>
        <v>110.89851325145442</v>
      </c>
    </row>
    <row r="26" spans="1:8" ht="25.5" customHeight="1" hidden="1">
      <c r="A26" s="32" t="s">
        <v>38</v>
      </c>
      <c r="B26" s="112" t="s">
        <v>44</v>
      </c>
      <c r="C26" s="136"/>
      <c r="D26" s="19"/>
      <c r="E26" s="18" t="e">
        <f t="shared" si="3"/>
        <v>#DIV/0!</v>
      </c>
      <c r="F26" s="92">
        <f t="shared" si="4"/>
        <v>0</v>
      </c>
      <c r="G26" s="19"/>
      <c r="H26" s="179" t="e">
        <f t="shared" si="2"/>
        <v>#DIV/0!</v>
      </c>
    </row>
    <row r="27" spans="1:8" ht="32.25" customHeight="1" hidden="1" thickBot="1">
      <c r="A27" s="32" t="s">
        <v>120</v>
      </c>
      <c r="B27" s="112" t="s">
        <v>122</v>
      </c>
      <c r="C27" s="136">
        <v>158.5</v>
      </c>
      <c r="D27" s="19">
        <v>156.2</v>
      </c>
      <c r="E27" s="18">
        <f t="shared" si="3"/>
        <v>98.54889589905362</v>
      </c>
      <c r="F27" s="92">
        <f t="shared" si="4"/>
        <v>-2.3000000000000114</v>
      </c>
      <c r="G27" s="19">
        <v>141.1</v>
      </c>
      <c r="H27" s="179">
        <f t="shared" si="2"/>
        <v>110.7016300496102</v>
      </c>
    </row>
    <row r="28" spans="1:8" ht="32.25" customHeight="1" hidden="1" thickBot="1">
      <c r="A28" s="32" t="s">
        <v>121</v>
      </c>
      <c r="B28" s="112" t="s">
        <v>123</v>
      </c>
      <c r="C28" s="136">
        <v>169.5</v>
      </c>
      <c r="D28" s="19">
        <v>152.9</v>
      </c>
      <c r="E28" s="18">
        <f t="shared" si="3"/>
        <v>90.20648967551624</v>
      </c>
      <c r="F28" s="92">
        <f t="shared" si="4"/>
        <v>-16.599999999999994</v>
      </c>
      <c r="G28" s="19">
        <v>152.7</v>
      </c>
      <c r="H28" s="179">
        <f t="shared" si="2"/>
        <v>100.13097576948266</v>
      </c>
    </row>
    <row r="29" spans="1:8" ht="47.25" customHeight="1" hidden="1" thickBot="1">
      <c r="A29" s="32" t="s">
        <v>40</v>
      </c>
      <c r="B29" s="112" t="s">
        <v>88</v>
      </c>
      <c r="C29" s="136">
        <v>40.5</v>
      </c>
      <c r="D29" s="19">
        <v>39</v>
      </c>
      <c r="E29" s="18">
        <f t="shared" si="3"/>
        <v>96.29629629629629</v>
      </c>
      <c r="F29" s="94">
        <f t="shared" si="4"/>
        <v>-1.5</v>
      </c>
      <c r="G29" s="19">
        <v>28.8</v>
      </c>
      <c r="H29" s="179">
        <f t="shared" si="2"/>
        <v>135.41666666666669</v>
      </c>
    </row>
    <row r="30" spans="1:8" ht="32.25" customHeight="1" hidden="1" thickBot="1">
      <c r="A30" s="32" t="s">
        <v>8</v>
      </c>
      <c r="B30" s="112" t="s">
        <v>65</v>
      </c>
      <c r="C30" s="136">
        <v>57.4</v>
      </c>
      <c r="D30" s="19">
        <v>22.6</v>
      </c>
      <c r="E30" s="18">
        <f t="shared" si="3"/>
        <v>39.372822299651574</v>
      </c>
      <c r="F30" s="92">
        <f t="shared" si="4"/>
        <v>-34.8</v>
      </c>
      <c r="G30" s="19">
        <v>12.6</v>
      </c>
      <c r="H30" s="179">
        <f t="shared" si="2"/>
        <v>179.36507936507937</v>
      </c>
    </row>
    <row r="31" spans="1:8" ht="45.75" customHeight="1" hidden="1" thickBot="1">
      <c r="A31" s="32" t="s">
        <v>117</v>
      </c>
      <c r="B31" s="112" t="s">
        <v>137</v>
      </c>
      <c r="C31" s="136">
        <v>2908.1</v>
      </c>
      <c r="D31" s="19">
        <v>2833.5</v>
      </c>
      <c r="E31" s="18">
        <f t="shared" si="3"/>
        <v>97.43475121213163</v>
      </c>
      <c r="F31" s="92">
        <f t="shared" si="4"/>
        <v>-74.59999999999991</v>
      </c>
      <c r="G31" s="19">
        <v>2544.7</v>
      </c>
      <c r="H31" s="179">
        <f t="shared" si="2"/>
        <v>111.34907847683422</v>
      </c>
    </row>
    <row r="32" spans="1:8" ht="21.75" customHeight="1" hidden="1" thickBot="1">
      <c r="A32" s="28" t="s">
        <v>104</v>
      </c>
      <c r="B32" s="111" t="s">
        <v>9</v>
      </c>
      <c r="C32" s="135">
        <f>C33+C34+C37+C38+C39+C40</f>
        <v>1018.4</v>
      </c>
      <c r="D32" s="15">
        <f>D33+D34+D37+D38+D39+D40</f>
        <v>294.3</v>
      </c>
      <c r="E32" s="16">
        <f t="shared" si="3"/>
        <v>28.89827179890024</v>
      </c>
      <c r="F32" s="52">
        <f t="shared" si="4"/>
        <v>-724.0999999999999</v>
      </c>
      <c r="G32" s="15">
        <f>SUM(G33:G40)</f>
        <v>507.8</v>
      </c>
      <c r="H32" s="177">
        <f t="shared" si="2"/>
        <v>57.95588814493895</v>
      </c>
    </row>
    <row r="33" spans="1:8" ht="32.25" customHeight="1" hidden="1" thickBot="1">
      <c r="A33" s="32" t="s">
        <v>162</v>
      </c>
      <c r="B33" s="112" t="s">
        <v>164</v>
      </c>
      <c r="C33" s="136"/>
      <c r="D33" s="19"/>
      <c r="E33" s="18" t="e">
        <f t="shared" si="3"/>
        <v>#DIV/0!</v>
      </c>
      <c r="F33" s="94">
        <f t="shared" si="4"/>
        <v>0</v>
      </c>
      <c r="G33" s="19">
        <v>62.2</v>
      </c>
      <c r="H33" s="179">
        <f t="shared" si="2"/>
        <v>0</v>
      </c>
    </row>
    <row r="34" spans="1:8" ht="31.5" customHeight="1" hidden="1" thickBot="1">
      <c r="A34" s="32" t="s">
        <v>32</v>
      </c>
      <c r="B34" s="112" t="s">
        <v>33</v>
      </c>
      <c r="C34" s="136">
        <v>119.8</v>
      </c>
      <c r="D34" s="136">
        <v>64.4</v>
      </c>
      <c r="E34" s="18">
        <f t="shared" si="3"/>
        <v>53.75626043405677</v>
      </c>
      <c r="F34" s="92">
        <f t="shared" si="4"/>
        <v>-55.39999999999999</v>
      </c>
      <c r="G34" s="136">
        <v>67.9</v>
      </c>
      <c r="H34" s="179">
        <f t="shared" si="2"/>
        <v>94.84536082474226</v>
      </c>
    </row>
    <row r="35" spans="1:8" ht="31.5" customHeight="1" hidden="1">
      <c r="A35" s="32" t="s">
        <v>56</v>
      </c>
      <c r="B35" s="112" t="s">
        <v>51</v>
      </c>
      <c r="C35" s="137"/>
      <c r="D35" s="17"/>
      <c r="E35" s="18" t="e">
        <f t="shared" si="3"/>
        <v>#DIV/0!</v>
      </c>
      <c r="F35" s="92">
        <f t="shared" si="4"/>
        <v>0</v>
      </c>
      <c r="G35" s="17"/>
      <c r="H35" s="179" t="e">
        <f t="shared" si="2"/>
        <v>#DIV/0!</v>
      </c>
    </row>
    <row r="36" spans="1:8" ht="30.75" customHeight="1" hidden="1" thickBot="1">
      <c r="A36" s="32" t="s">
        <v>181</v>
      </c>
      <c r="B36" s="112" t="s">
        <v>182</v>
      </c>
      <c r="C36" s="137"/>
      <c r="D36" s="17"/>
      <c r="E36" s="18" t="e">
        <f t="shared" si="3"/>
        <v>#DIV/0!</v>
      </c>
      <c r="F36" s="92"/>
      <c r="G36" s="17"/>
      <c r="H36" s="179" t="e">
        <f t="shared" si="2"/>
        <v>#DIV/0!</v>
      </c>
    </row>
    <row r="37" spans="1:8" ht="16.5" customHeight="1" hidden="1" thickBot="1">
      <c r="A37" s="32" t="s">
        <v>45</v>
      </c>
      <c r="B37" s="112" t="s">
        <v>59</v>
      </c>
      <c r="C37" s="136"/>
      <c r="D37" s="19"/>
      <c r="E37" s="18" t="e">
        <f t="shared" si="3"/>
        <v>#DIV/0!</v>
      </c>
      <c r="F37" s="94">
        <f aca="true" t="shared" si="5" ref="F37:F57">D37-C37</f>
        <v>0</v>
      </c>
      <c r="G37" s="19"/>
      <c r="H37" s="179" t="e">
        <f t="shared" si="2"/>
        <v>#DIV/0!</v>
      </c>
    </row>
    <row r="38" spans="1:8" ht="30.75" customHeight="1" hidden="1" thickBot="1">
      <c r="A38" s="32" t="s">
        <v>58</v>
      </c>
      <c r="B38" s="112" t="s">
        <v>60</v>
      </c>
      <c r="C38" s="137">
        <v>44.7</v>
      </c>
      <c r="D38" s="19"/>
      <c r="E38" s="18">
        <f t="shared" si="3"/>
        <v>0</v>
      </c>
      <c r="F38" s="92">
        <f t="shared" si="5"/>
        <v>-44.7</v>
      </c>
      <c r="G38" s="19"/>
      <c r="H38" s="179" t="e">
        <f aca="true" t="shared" si="6" ref="H38:H69">D38/G38*100</f>
        <v>#DIV/0!</v>
      </c>
    </row>
    <row r="39" spans="1:8" ht="15" customHeight="1" hidden="1" thickBot="1">
      <c r="A39" s="32" t="s">
        <v>94</v>
      </c>
      <c r="B39" s="112" t="s">
        <v>73</v>
      </c>
      <c r="C39" s="136">
        <v>853.9</v>
      </c>
      <c r="D39" s="19">
        <v>229.9</v>
      </c>
      <c r="E39" s="18">
        <f t="shared" si="3"/>
        <v>26.923527345122384</v>
      </c>
      <c r="F39" s="92">
        <f t="shared" si="5"/>
        <v>-624</v>
      </c>
      <c r="G39" s="19">
        <v>377.7</v>
      </c>
      <c r="H39" s="179">
        <f t="shared" si="6"/>
        <v>60.86841408525285</v>
      </c>
    </row>
    <row r="40" spans="1:8" ht="96.75" customHeight="1" hidden="1" thickBot="1">
      <c r="A40" s="32" t="s">
        <v>140</v>
      </c>
      <c r="B40" s="112" t="s">
        <v>179</v>
      </c>
      <c r="C40" s="136"/>
      <c r="D40" s="19"/>
      <c r="E40" s="18" t="e">
        <f t="shared" si="3"/>
        <v>#DIV/0!</v>
      </c>
      <c r="F40" s="92">
        <f t="shared" si="5"/>
        <v>0</v>
      </c>
      <c r="G40" s="164"/>
      <c r="H40" s="179" t="e">
        <f t="shared" si="6"/>
        <v>#DIV/0!</v>
      </c>
    </row>
    <row r="41" spans="1:8" ht="32.25" customHeight="1" hidden="1" thickBot="1">
      <c r="A41" s="28" t="s">
        <v>105</v>
      </c>
      <c r="B41" s="115" t="s">
        <v>97</v>
      </c>
      <c r="C41" s="135">
        <f>SUM(C42:C44)</f>
        <v>4758.8</v>
      </c>
      <c r="D41" s="15">
        <f>SUM(D42:D44)</f>
        <v>3539.2</v>
      </c>
      <c r="E41" s="16">
        <f t="shared" si="3"/>
        <v>74.37169034210305</v>
      </c>
      <c r="F41" s="52">
        <f t="shared" si="5"/>
        <v>-1219.6000000000004</v>
      </c>
      <c r="G41" s="15">
        <f>SUM(G42:G44)</f>
        <v>3978.4</v>
      </c>
      <c r="H41" s="177">
        <f t="shared" si="6"/>
        <v>88.96038608485823</v>
      </c>
    </row>
    <row r="42" spans="1:8" ht="15" customHeight="1" hidden="1" thickBot="1">
      <c r="A42" s="32" t="s">
        <v>11</v>
      </c>
      <c r="B42" s="112" t="s">
        <v>10</v>
      </c>
      <c r="C42" s="136">
        <v>4266.6</v>
      </c>
      <c r="D42" s="17">
        <v>3284.7</v>
      </c>
      <c r="E42" s="18">
        <f t="shared" si="3"/>
        <v>76.9863591618619</v>
      </c>
      <c r="F42" s="92">
        <f t="shared" si="5"/>
        <v>-981.9000000000005</v>
      </c>
      <c r="G42" s="17">
        <v>3481.4</v>
      </c>
      <c r="H42" s="179">
        <f t="shared" si="6"/>
        <v>94.34997414833113</v>
      </c>
    </row>
    <row r="43" spans="1:8" ht="15.75" customHeight="1" hidden="1" thickBot="1">
      <c r="A43" s="33"/>
      <c r="B43" s="112" t="s">
        <v>12</v>
      </c>
      <c r="C43" s="136">
        <v>492.2</v>
      </c>
      <c r="D43" s="19">
        <v>254.5</v>
      </c>
      <c r="E43" s="18">
        <f t="shared" si="3"/>
        <v>51.7066233238521</v>
      </c>
      <c r="F43" s="92">
        <f t="shared" si="5"/>
        <v>-237.7</v>
      </c>
      <c r="G43" s="19">
        <v>497</v>
      </c>
      <c r="H43" s="179">
        <f t="shared" si="6"/>
        <v>51.20724346076459</v>
      </c>
    </row>
    <row r="44" spans="1:8" s="3" customFormat="1" ht="14.25" customHeight="1" hidden="1">
      <c r="A44" s="32" t="s">
        <v>11</v>
      </c>
      <c r="B44" s="112" t="s">
        <v>106</v>
      </c>
      <c r="C44" s="136"/>
      <c r="D44" s="19"/>
      <c r="E44" s="18" t="e">
        <f t="shared" si="3"/>
        <v>#DIV/0!</v>
      </c>
      <c r="F44" s="92">
        <f t="shared" si="5"/>
        <v>0</v>
      </c>
      <c r="G44" s="165"/>
      <c r="H44" s="177" t="e">
        <f t="shared" si="6"/>
        <v>#DIV/0!</v>
      </c>
    </row>
    <row r="45" spans="1:8" ht="15" customHeight="1" hidden="1" thickBot="1">
      <c r="A45" s="28" t="s">
        <v>14</v>
      </c>
      <c r="B45" s="111" t="s">
        <v>13</v>
      </c>
      <c r="C45" s="135">
        <f>C46+C47+C48</f>
        <v>180</v>
      </c>
      <c r="D45" s="15">
        <f>D46+D47+D48</f>
        <v>83.7</v>
      </c>
      <c r="E45" s="22">
        <f t="shared" si="3"/>
        <v>46.5</v>
      </c>
      <c r="F45" s="52">
        <f t="shared" si="5"/>
        <v>-96.3</v>
      </c>
      <c r="G45" s="15">
        <f>G46+G47+G48</f>
        <v>228.1</v>
      </c>
      <c r="H45" s="177">
        <f t="shared" si="6"/>
        <v>36.69443226654976</v>
      </c>
    </row>
    <row r="46" spans="1:8" ht="17.25" customHeight="1" hidden="1" thickBot="1">
      <c r="A46" s="34" t="s">
        <v>68</v>
      </c>
      <c r="B46" s="116" t="s">
        <v>89</v>
      </c>
      <c r="C46" s="139"/>
      <c r="D46" s="20"/>
      <c r="E46" s="18" t="e">
        <f t="shared" si="3"/>
        <v>#DIV/0!</v>
      </c>
      <c r="F46" s="55">
        <f t="shared" si="5"/>
        <v>0</v>
      </c>
      <c r="G46" s="20">
        <v>150</v>
      </c>
      <c r="H46" s="179">
        <f t="shared" si="6"/>
        <v>0</v>
      </c>
    </row>
    <row r="47" spans="1:8" s="3" customFormat="1" ht="20.25" customHeight="1" hidden="1" thickBot="1">
      <c r="A47" s="32" t="s">
        <v>69</v>
      </c>
      <c r="B47" s="112" t="s">
        <v>29</v>
      </c>
      <c r="C47" s="136">
        <v>180</v>
      </c>
      <c r="D47" s="19">
        <v>83.7</v>
      </c>
      <c r="E47" s="18">
        <f t="shared" si="3"/>
        <v>46.5</v>
      </c>
      <c r="F47" s="92">
        <f t="shared" si="5"/>
        <v>-96.3</v>
      </c>
      <c r="G47" s="19">
        <v>78.1</v>
      </c>
      <c r="H47" s="179">
        <f t="shared" si="6"/>
        <v>107.17029449423816</v>
      </c>
    </row>
    <row r="48" spans="1:8" s="3" customFormat="1" ht="15.75" customHeight="1" hidden="1">
      <c r="A48" s="32"/>
      <c r="B48" s="112" t="s">
        <v>15</v>
      </c>
      <c r="C48" s="137"/>
      <c r="D48" s="17"/>
      <c r="E48" s="21">
        <f>ROUND(IF(D48=0,0,D48/C48),3)</f>
        <v>0</v>
      </c>
      <c r="F48" s="92">
        <f t="shared" si="5"/>
        <v>0</v>
      </c>
      <c r="G48" s="165"/>
      <c r="H48" s="177" t="e">
        <f t="shared" si="6"/>
        <v>#DIV/0!</v>
      </c>
    </row>
    <row r="49" spans="1:8" s="3" customFormat="1" ht="14.25" customHeight="1" hidden="1" thickBot="1">
      <c r="A49" s="28" t="s">
        <v>17</v>
      </c>
      <c r="B49" s="111" t="s">
        <v>16</v>
      </c>
      <c r="C49" s="135">
        <v>4414.7</v>
      </c>
      <c r="D49" s="15">
        <v>2753.9</v>
      </c>
      <c r="E49" s="16">
        <f aca="true" t="shared" si="7" ref="E49:E57">D49/C49*100</f>
        <v>62.38022968718147</v>
      </c>
      <c r="F49" s="16">
        <f t="shared" si="5"/>
        <v>-1660.7999999999997</v>
      </c>
      <c r="G49" s="15">
        <v>3580.4</v>
      </c>
      <c r="H49" s="177">
        <f t="shared" si="6"/>
        <v>76.91598704055413</v>
      </c>
    </row>
    <row r="50" spans="1:8" ht="49.5" customHeight="1" hidden="1" thickBot="1">
      <c r="A50" s="32"/>
      <c r="B50" s="112" t="s">
        <v>98</v>
      </c>
      <c r="C50" s="136">
        <f>C49-C51</f>
        <v>3768.2999999999997</v>
      </c>
      <c r="D50" s="136">
        <f>D49-D51</f>
        <v>2283.6</v>
      </c>
      <c r="E50" s="18">
        <f t="shared" si="7"/>
        <v>60.600270679086066</v>
      </c>
      <c r="F50" s="92">
        <f t="shared" si="5"/>
        <v>-1484.6999999999998</v>
      </c>
      <c r="G50" s="136">
        <f>G49-G51</f>
        <v>3170.4</v>
      </c>
      <c r="H50" s="179">
        <f t="shared" si="6"/>
        <v>72.02876608629826</v>
      </c>
    </row>
    <row r="51" spans="1:8" s="3" customFormat="1" ht="30.75" customHeight="1" hidden="1" thickBot="1">
      <c r="A51" s="32"/>
      <c r="B51" s="112" t="s">
        <v>99</v>
      </c>
      <c r="C51" s="140">
        <v>646.4</v>
      </c>
      <c r="D51" s="95">
        <v>470.3</v>
      </c>
      <c r="E51" s="18">
        <f t="shared" si="7"/>
        <v>72.75680693069307</v>
      </c>
      <c r="F51" s="92">
        <f t="shared" si="5"/>
        <v>-176.09999999999997</v>
      </c>
      <c r="G51" s="95">
        <v>410</v>
      </c>
      <c r="H51" s="179">
        <f t="shared" si="6"/>
        <v>114.70731707317074</v>
      </c>
    </row>
    <row r="52" spans="1:8" s="3" customFormat="1" ht="57.75" customHeight="1" hidden="1">
      <c r="A52" s="35" t="s">
        <v>47</v>
      </c>
      <c r="B52" s="117" t="s">
        <v>48</v>
      </c>
      <c r="C52" s="141"/>
      <c r="D52" s="96"/>
      <c r="E52" s="22" t="e">
        <f t="shared" si="7"/>
        <v>#DIV/0!</v>
      </c>
      <c r="F52" s="97">
        <f t="shared" si="5"/>
        <v>0</v>
      </c>
      <c r="G52" s="165"/>
      <c r="H52" s="177" t="e">
        <f t="shared" si="6"/>
        <v>#DIV/0!</v>
      </c>
    </row>
    <row r="53" spans="1:8" s="10" customFormat="1" ht="20.25" customHeight="1" hidden="1" thickBot="1">
      <c r="A53" s="28" t="s">
        <v>49</v>
      </c>
      <c r="B53" s="111" t="s">
        <v>74</v>
      </c>
      <c r="C53" s="135"/>
      <c r="D53" s="15"/>
      <c r="E53" s="16" t="e">
        <f t="shared" si="7"/>
        <v>#DIV/0!</v>
      </c>
      <c r="F53" s="52">
        <f t="shared" si="5"/>
        <v>0</v>
      </c>
      <c r="G53" s="166"/>
      <c r="H53" s="177" t="e">
        <f t="shared" si="6"/>
        <v>#DIV/0!</v>
      </c>
    </row>
    <row r="54" spans="1:8" ht="23.25" customHeight="1" hidden="1" thickBot="1">
      <c r="A54" s="28" t="s">
        <v>18</v>
      </c>
      <c r="B54" s="118" t="s">
        <v>126</v>
      </c>
      <c r="C54" s="135">
        <f>C55+C56+C57+C59+C58</f>
        <v>2174.9</v>
      </c>
      <c r="D54" s="15">
        <f>D55+D56+D57+D59+D58</f>
        <v>1231.1</v>
      </c>
      <c r="E54" s="16">
        <f t="shared" si="7"/>
        <v>56.60490137477584</v>
      </c>
      <c r="F54" s="16">
        <f t="shared" si="5"/>
        <v>-943.8000000000002</v>
      </c>
      <c r="G54" s="15">
        <f>SUM(G55:G59)</f>
        <v>1870.7</v>
      </c>
      <c r="H54" s="177">
        <f t="shared" si="6"/>
        <v>65.80958999305072</v>
      </c>
    </row>
    <row r="55" spans="1:8" s="3" customFormat="1" ht="32.25" customHeight="1" hidden="1" thickBot="1">
      <c r="A55" s="32" t="s">
        <v>24</v>
      </c>
      <c r="B55" s="112" t="s">
        <v>103</v>
      </c>
      <c r="C55" s="136">
        <v>231.4</v>
      </c>
      <c r="D55" s="19">
        <v>36.5</v>
      </c>
      <c r="E55" s="18">
        <f t="shared" si="7"/>
        <v>15.773552290406222</v>
      </c>
      <c r="F55" s="92">
        <f t="shared" si="5"/>
        <v>-194.9</v>
      </c>
      <c r="G55" s="19">
        <v>31.5</v>
      </c>
      <c r="H55" s="179">
        <f t="shared" si="6"/>
        <v>115.87301587301589</v>
      </c>
    </row>
    <row r="56" spans="1:8" s="3" customFormat="1" ht="36" customHeight="1" hidden="1" thickBot="1">
      <c r="A56" s="32" t="s">
        <v>124</v>
      </c>
      <c r="B56" s="112" t="s">
        <v>125</v>
      </c>
      <c r="C56" s="136">
        <v>62.5</v>
      </c>
      <c r="D56" s="19">
        <v>30.8</v>
      </c>
      <c r="E56" s="18">
        <f t="shared" si="7"/>
        <v>49.28</v>
      </c>
      <c r="F56" s="92">
        <f t="shared" si="5"/>
        <v>-31.7</v>
      </c>
      <c r="G56" s="19"/>
      <c r="H56" s="179" t="e">
        <f t="shared" si="6"/>
        <v>#DIV/0!</v>
      </c>
    </row>
    <row r="57" spans="1:8" s="3" customFormat="1" ht="30.75" customHeight="1" hidden="1" thickBot="1">
      <c r="A57" s="32" t="s">
        <v>25</v>
      </c>
      <c r="B57" s="84" t="s">
        <v>61</v>
      </c>
      <c r="C57" s="136">
        <v>1881</v>
      </c>
      <c r="D57" s="19">
        <v>1163.8</v>
      </c>
      <c r="E57" s="18">
        <f t="shared" si="7"/>
        <v>61.87134502923976</v>
      </c>
      <c r="F57" s="92">
        <f t="shared" si="5"/>
        <v>-717.2</v>
      </c>
      <c r="G57" s="19">
        <v>1831.7</v>
      </c>
      <c r="H57" s="179">
        <f t="shared" si="6"/>
        <v>63.53660533930229</v>
      </c>
    </row>
    <row r="58" spans="1:8" s="3" customFormat="1" ht="29.25" customHeight="1" hidden="1" thickBot="1">
      <c r="A58" s="32" t="s">
        <v>27</v>
      </c>
      <c r="B58" s="84" t="s">
        <v>180</v>
      </c>
      <c r="C58" s="136"/>
      <c r="D58" s="19"/>
      <c r="E58" s="18"/>
      <c r="F58" s="92"/>
      <c r="G58" s="19">
        <v>7.5</v>
      </c>
      <c r="H58" s="179">
        <f t="shared" si="6"/>
        <v>0</v>
      </c>
    </row>
    <row r="59" spans="1:8" s="3" customFormat="1" ht="31.5" customHeight="1" hidden="1" thickBot="1">
      <c r="A59" s="32" t="s">
        <v>46</v>
      </c>
      <c r="B59" s="85" t="s">
        <v>165</v>
      </c>
      <c r="C59" s="136"/>
      <c r="D59" s="19"/>
      <c r="E59" s="188" t="e">
        <f>D59/C59*100</f>
        <v>#DIV/0!</v>
      </c>
      <c r="F59" s="92">
        <f>D59-C59</f>
        <v>0</v>
      </c>
      <c r="G59" s="19"/>
      <c r="H59" s="179" t="e">
        <f t="shared" si="6"/>
        <v>#DIV/0!</v>
      </c>
    </row>
    <row r="60" spans="1:8" s="3" customFormat="1" ht="2.25" customHeight="1" hidden="1" thickBot="1">
      <c r="A60" s="78" t="s">
        <v>166</v>
      </c>
      <c r="B60" s="119" t="s">
        <v>167</v>
      </c>
      <c r="C60" s="142"/>
      <c r="D60" s="77"/>
      <c r="E60" s="22"/>
      <c r="F60" s="98"/>
      <c r="G60" s="165"/>
      <c r="H60" s="177" t="e">
        <f t="shared" si="6"/>
        <v>#DIV/0!</v>
      </c>
    </row>
    <row r="61" spans="1:8" s="3" customFormat="1" ht="65.25" customHeight="1" hidden="1" thickBot="1">
      <c r="A61" s="67" t="s">
        <v>160</v>
      </c>
      <c r="B61" s="120" t="s">
        <v>161</v>
      </c>
      <c r="C61" s="143"/>
      <c r="D61" s="68"/>
      <c r="E61" s="69" t="e">
        <f aca="true" t="shared" si="8" ref="E61:E72">D61/C61*100</f>
        <v>#DIV/0!</v>
      </c>
      <c r="F61" s="99">
        <f aca="true" t="shared" si="9" ref="F61:F72">D61-C61</f>
        <v>0</v>
      </c>
      <c r="G61" s="166"/>
      <c r="H61" s="177" t="e">
        <f t="shared" si="6"/>
        <v>#DIV/0!</v>
      </c>
    </row>
    <row r="62" spans="1:8" s="3" customFormat="1" ht="15.75" customHeight="1" hidden="1" thickBot="1">
      <c r="A62" s="28" t="s">
        <v>63</v>
      </c>
      <c r="B62" s="111" t="s">
        <v>83</v>
      </c>
      <c r="C62" s="135">
        <v>381.5</v>
      </c>
      <c r="D62" s="70"/>
      <c r="E62" s="16">
        <f t="shared" si="8"/>
        <v>0</v>
      </c>
      <c r="F62" s="16">
        <f t="shared" si="9"/>
        <v>-381.5</v>
      </c>
      <c r="G62" s="166"/>
      <c r="H62" s="177" t="e">
        <f t="shared" si="6"/>
        <v>#DIV/0!</v>
      </c>
    </row>
    <row r="63" spans="1:14" s="9" customFormat="1" ht="17.25" customHeight="1" hidden="1" thickBot="1">
      <c r="A63" s="28" t="s">
        <v>31</v>
      </c>
      <c r="B63" s="118" t="s">
        <v>30</v>
      </c>
      <c r="C63" s="135">
        <v>342.3</v>
      </c>
      <c r="D63" s="15">
        <v>170</v>
      </c>
      <c r="E63" s="16">
        <f t="shared" si="8"/>
        <v>49.66403739409874</v>
      </c>
      <c r="F63" s="52">
        <f t="shared" si="9"/>
        <v>-172.3</v>
      </c>
      <c r="G63" s="15">
        <v>269.6</v>
      </c>
      <c r="H63" s="177">
        <f t="shared" si="6"/>
        <v>63.05637982195845</v>
      </c>
      <c r="I63" s="8"/>
      <c r="J63" s="8"/>
      <c r="K63" s="8"/>
      <c r="L63" s="8"/>
      <c r="M63" s="8"/>
      <c r="N63" s="8"/>
    </row>
    <row r="64" spans="1:8" s="4" customFormat="1" ht="60" customHeight="1" hidden="1">
      <c r="A64" s="28" t="s">
        <v>43</v>
      </c>
      <c r="B64" s="111" t="s">
        <v>75</v>
      </c>
      <c r="C64" s="135"/>
      <c r="D64" s="100"/>
      <c r="E64" s="16" t="e">
        <f t="shared" si="8"/>
        <v>#DIV/0!</v>
      </c>
      <c r="F64" s="52">
        <f t="shared" si="9"/>
        <v>0</v>
      </c>
      <c r="G64" s="100"/>
      <c r="H64" s="177" t="e">
        <f t="shared" si="6"/>
        <v>#DIV/0!</v>
      </c>
    </row>
    <row r="65" spans="1:8" s="3" customFormat="1" ht="19.5" customHeight="1" hidden="1" thickBot="1">
      <c r="A65" s="28" t="s">
        <v>34</v>
      </c>
      <c r="B65" s="111" t="s">
        <v>76</v>
      </c>
      <c r="C65" s="135">
        <v>244.4</v>
      </c>
      <c r="D65" s="15">
        <v>240.6</v>
      </c>
      <c r="E65" s="16">
        <f t="shared" si="8"/>
        <v>98.44517184942715</v>
      </c>
      <c r="F65" s="52">
        <f t="shared" si="9"/>
        <v>-3.8000000000000114</v>
      </c>
      <c r="G65" s="15">
        <v>197.5</v>
      </c>
      <c r="H65" s="177">
        <f t="shared" si="6"/>
        <v>121.82278481012658</v>
      </c>
    </row>
    <row r="66" spans="1:8" s="3" customFormat="1" ht="14.25" customHeight="1" hidden="1">
      <c r="A66" s="28"/>
      <c r="B66" s="121" t="s">
        <v>42</v>
      </c>
      <c r="C66" s="135"/>
      <c r="D66" s="15"/>
      <c r="E66" s="16" t="e">
        <f t="shared" si="8"/>
        <v>#DIV/0!</v>
      </c>
      <c r="F66" s="52">
        <f t="shared" si="9"/>
        <v>0</v>
      </c>
      <c r="G66" s="15"/>
      <c r="H66" s="177" t="e">
        <f t="shared" si="6"/>
        <v>#DIV/0!</v>
      </c>
    </row>
    <row r="67" spans="1:8" s="3" customFormat="1" ht="16.5" customHeight="1" hidden="1" thickBot="1">
      <c r="A67" s="28" t="s">
        <v>50</v>
      </c>
      <c r="B67" s="110" t="s">
        <v>77</v>
      </c>
      <c r="C67" s="135">
        <v>23.4</v>
      </c>
      <c r="D67" s="15">
        <v>14.6</v>
      </c>
      <c r="E67" s="16">
        <f t="shared" si="8"/>
        <v>62.39316239316239</v>
      </c>
      <c r="F67" s="52">
        <f t="shared" si="9"/>
        <v>-8.799999999999999</v>
      </c>
      <c r="G67" s="15">
        <v>14.8</v>
      </c>
      <c r="H67" s="177">
        <f t="shared" si="6"/>
        <v>98.64864864864865</v>
      </c>
    </row>
    <row r="68" spans="1:8" ht="47.25" customHeight="1" hidden="1">
      <c r="A68" s="42" t="s">
        <v>35</v>
      </c>
      <c r="B68" s="122" t="s">
        <v>78</v>
      </c>
      <c r="C68" s="144"/>
      <c r="D68" s="15"/>
      <c r="E68" s="16" t="e">
        <f t="shared" si="8"/>
        <v>#DIV/0!</v>
      </c>
      <c r="F68" s="52">
        <f t="shared" si="9"/>
        <v>0</v>
      </c>
      <c r="G68" s="164"/>
      <c r="H68" s="177" t="e">
        <f t="shared" si="6"/>
        <v>#DIV/0!</v>
      </c>
    </row>
    <row r="69" spans="1:8" ht="47.25" customHeight="1" hidden="1">
      <c r="A69" s="53" t="s">
        <v>127</v>
      </c>
      <c r="B69" s="123" t="s">
        <v>128</v>
      </c>
      <c r="C69" s="135"/>
      <c r="D69" s="15"/>
      <c r="E69" s="16" t="e">
        <f t="shared" si="8"/>
        <v>#DIV/0!</v>
      </c>
      <c r="F69" s="52">
        <f t="shared" si="9"/>
        <v>0</v>
      </c>
      <c r="G69" s="164"/>
      <c r="H69" s="177" t="e">
        <f t="shared" si="6"/>
        <v>#DIV/0!</v>
      </c>
    </row>
    <row r="70" spans="1:8" ht="48" customHeight="1" hidden="1" thickBot="1">
      <c r="A70" s="53" t="s">
        <v>43</v>
      </c>
      <c r="B70" s="111" t="s">
        <v>75</v>
      </c>
      <c r="C70" s="145"/>
      <c r="D70" s="15"/>
      <c r="E70" s="16" t="e">
        <f t="shared" si="8"/>
        <v>#DIV/0!</v>
      </c>
      <c r="F70" s="52">
        <f t="shared" si="9"/>
        <v>0</v>
      </c>
      <c r="G70" s="15"/>
      <c r="H70" s="177" t="e">
        <f>D70/G70*100</f>
        <v>#DIV/0!</v>
      </c>
    </row>
    <row r="71" spans="1:9" ht="30" customHeight="1" hidden="1" thickBot="1">
      <c r="A71" s="72" t="s">
        <v>82</v>
      </c>
      <c r="B71" s="124" t="s">
        <v>79</v>
      </c>
      <c r="C71" s="89">
        <f>C70+C67+C65+C63+C62+C61+C54+C53+C49+C45+C41+C32+C11+C7+C6+C4</f>
        <v>127761.20000000001</v>
      </c>
      <c r="D71" s="101">
        <f>D70+D67+D65+D63+D62+D61+D54+D53+D49+D45+D41+D32+D11+D7+D6+D4</f>
        <v>106869.00000000001</v>
      </c>
      <c r="E71" s="102">
        <f t="shared" si="8"/>
        <v>83.64746104451118</v>
      </c>
      <c r="F71" s="103">
        <f t="shared" si="9"/>
        <v>-20892.199999999997</v>
      </c>
      <c r="G71" s="101">
        <f>G70+G67+G65+G63+G62+G61+G54+G53+G49+G45+G41+G32+G11+G7+G6+G4</f>
        <v>103786.4</v>
      </c>
      <c r="H71" s="181">
        <f>D71/G71*100</f>
        <v>102.97013866942106</v>
      </c>
      <c r="I71" s="54"/>
    </row>
    <row r="72" spans="1:8" ht="0.75" customHeight="1" thickBot="1">
      <c r="A72" s="73" t="s">
        <v>52</v>
      </c>
      <c r="B72" s="125" t="s">
        <v>113</v>
      </c>
      <c r="C72" s="146"/>
      <c r="D72" s="74"/>
      <c r="E72" s="55" t="e">
        <f t="shared" si="8"/>
        <v>#DIV/0!</v>
      </c>
      <c r="F72" s="59">
        <f t="shared" si="9"/>
        <v>0</v>
      </c>
      <c r="G72" s="180"/>
      <c r="H72" s="178" t="e">
        <f>D72/G72*100</f>
        <v>#DIV/0!</v>
      </c>
    </row>
    <row r="73" spans="1:8" s="5" customFormat="1" ht="25.5" customHeight="1" thickBot="1">
      <c r="A73" s="88" t="s">
        <v>91</v>
      </c>
      <c r="B73" s="214"/>
      <c r="C73" s="147"/>
      <c r="D73" s="91"/>
      <c r="E73" s="91"/>
      <c r="F73" s="91"/>
      <c r="G73" s="167"/>
      <c r="H73" s="178"/>
    </row>
    <row r="74" spans="1:8" ht="99" customHeight="1" hidden="1" thickBot="1">
      <c r="A74" s="38" t="s">
        <v>86</v>
      </c>
      <c r="B74" s="148" t="s">
        <v>62</v>
      </c>
      <c r="C74" s="148" t="s">
        <v>194</v>
      </c>
      <c r="D74" s="90" t="s">
        <v>192</v>
      </c>
      <c r="E74" s="90" t="s">
        <v>116</v>
      </c>
      <c r="F74" s="90" t="s">
        <v>2</v>
      </c>
      <c r="G74" s="162" t="s">
        <v>185</v>
      </c>
      <c r="H74" s="163" t="s">
        <v>193</v>
      </c>
    </row>
    <row r="75" spans="1:8" s="6" customFormat="1" ht="32.25" customHeight="1" thickBot="1">
      <c r="A75" s="225"/>
      <c r="B75" s="226" t="s">
        <v>90</v>
      </c>
      <c r="C75" s="222">
        <v>21743</v>
      </c>
      <c r="D75" s="238">
        <v>8721.7</v>
      </c>
      <c r="E75" s="16">
        <f>D75/C75*100</f>
        <v>40.11267994297015</v>
      </c>
      <c r="F75" s="16">
        <f aca="true" t="shared" si="10" ref="F75:F86">D75-C75</f>
        <v>-13021.3</v>
      </c>
      <c r="G75" s="238">
        <v>4532.9</v>
      </c>
      <c r="H75" s="177">
        <f aca="true" t="shared" si="11" ref="H75:H114">D75/G75*100</f>
        <v>192.40883319729093</v>
      </c>
    </row>
    <row r="76" spans="1:8" s="6" customFormat="1" ht="31.5" customHeight="1" hidden="1">
      <c r="A76" s="43"/>
      <c r="B76" s="126" t="s">
        <v>177</v>
      </c>
      <c r="C76" s="149">
        <f>SUM(C77:C79)</f>
        <v>0</v>
      </c>
      <c r="D76" s="49"/>
      <c r="E76" s="55" t="e">
        <f aca="true" t="shared" si="12" ref="E76:E82">D76/C76*100</f>
        <v>#DIV/0!</v>
      </c>
      <c r="F76" s="55">
        <f t="shared" si="10"/>
        <v>0</v>
      </c>
      <c r="G76" s="49"/>
      <c r="H76" s="178" t="e">
        <f t="shared" si="11"/>
        <v>#DIV/0!</v>
      </c>
    </row>
    <row r="77" spans="1:8" s="6" customFormat="1" ht="94.5" customHeight="1" hidden="1" thickBot="1">
      <c r="A77" s="195">
        <v>90203</v>
      </c>
      <c r="B77" s="192" t="s">
        <v>203</v>
      </c>
      <c r="C77" s="193"/>
      <c r="D77" s="238"/>
      <c r="E77" s="16" t="e">
        <f t="shared" si="12"/>
        <v>#DIV/0!</v>
      </c>
      <c r="F77" s="16">
        <f t="shared" si="10"/>
        <v>0</v>
      </c>
      <c r="G77" s="238"/>
      <c r="H77" s="177" t="e">
        <f t="shared" si="11"/>
        <v>#DIV/0!</v>
      </c>
    </row>
    <row r="78" spans="1:8" s="6" customFormat="1" ht="63.75" customHeight="1" hidden="1" thickBot="1">
      <c r="A78" s="195">
        <v>100602</v>
      </c>
      <c r="B78" s="192" t="s">
        <v>204</v>
      </c>
      <c r="C78" s="193"/>
      <c r="D78" s="238"/>
      <c r="E78" s="16" t="e">
        <f t="shared" si="12"/>
        <v>#DIV/0!</v>
      </c>
      <c r="F78" s="16">
        <f t="shared" si="10"/>
        <v>0</v>
      </c>
      <c r="G78" s="238"/>
      <c r="H78" s="177" t="e">
        <f t="shared" si="11"/>
        <v>#DIV/0!</v>
      </c>
    </row>
    <row r="79" spans="1:8" s="6" customFormat="1" ht="18" customHeight="1" hidden="1" thickBot="1">
      <c r="A79" s="196">
        <v>250380</v>
      </c>
      <c r="B79" s="192" t="s">
        <v>211</v>
      </c>
      <c r="C79" s="193"/>
      <c r="D79" s="194"/>
      <c r="E79" s="16" t="e">
        <f t="shared" si="12"/>
        <v>#DIV/0!</v>
      </c>
      <c r="F79" s="52">
        <f t="shared" si="10"/>
        <v>0</v>
      </c>
      <c r="G79" s="239"/>
      <c r="H79" s="177" t="e">
        <f t="shared" si="11"/>
        <v>#DIV/0!</v>
      </c>
    </row>
    <row r="80" spans="1:8" s="6" customFormat="1" ht="30.75" customHeight="1" thickBot="1">
      <c r="A80" s="78"/>
      <c r="B80" s="197" t="s">
        <v>176</v>
      </c>
      <c r="C80" s="198">
        <f>C81+C82+C89+C96+C104+C110+C113+C115+C116+C119+C120+C129</f>
        <v>79759.79999999999</v>
      </c>
      <c r="D80" s="198">
        <f>D81+D82+D89+D92+D96+D104+D110+D113+D115+D116+D120+D129+D130+D119</f>
        <v>32.8</v>
      </c>
      <c r="E80" s="16">
        <f t="shared" si="12"/>
        <v>0.04112347322836818</v>
      </c>
      <c r="F80" s="16">
        <f t="shared" si="10"/>
        <v>-79726.99999999999</v>
      </c>
      <c r="G80" s="198">
        <f>G81+G82+G89+G92+G96+G104+G110+G113+G115+G116+G120+G129+G130+G119</f>
        <v>12971.2</v>
      </c>
      <c r="H80" s="177">
        <f t="shared" si="11"/>
        <v>0.2528678919452325</v>
      </c>
    </row>
    <row r="81" spans="1:8" s="6" customFormat="1" ht="19.5" customHeight="1" thickBot="1">
      <c r="A81" s="78" t="s">
        <v>3</v>
      </c>
      <c r="B81" s="192" t="s">
        <v>152</v>
      </c>
      <c r="C81" s="193">
        <v>1686.3</v>
      </c>
      <c r="D81" s="199"/>
      <c r="E81" s="16">
        <f t="shared" si="12"/>
        <v>0</v>
      </c>
      <c r="F81" s="16">
        <f t="shared" si="10"/>
        <v>-1686.3</v>
      </c>
      <c r="G81" s="199">
        <v>72.3</v>
      </c>
      <c r="H81" s="177">
        <f t="shared" si="11"/>
        <v>0</v>
      </c>
    </row>
    <row r="82" spans="1:8" s="6" customFormat="1" ht="20.25" customHeight="1" thickBot="1">
      <c r="A82" s="78" t="s">
        <v>41</v>
      </c>
      <c r="B82" s="192" t="s">
        <v>148</v>
      </c>
      <c r="C82" s="193">
        <f>SUM(C83:C88)</f>
        <v>2695.4</v>
      </c>
      <c r="D82" s="193">
        <f>SUM(D83:D88)</f>
        <v>0</v>
      </c>
      <c r="E82" s="16">
        <f t="shared" si="12"/>
        <v>0</v>
      </c>
      <c r="F82" s="16">
        <f t="shared" si="10"/>
        <v>-2695.4</v>
      </c>
      <c r="G82" s="193">
        <f>SUM(G83:G88)</f>
        <v>964.9000000000001</v>
      </c>
      <c r="H82" s="177">
        <f t="shared" si="11"/>
        <v>0</v>
      </c>
    </row>
    <row r="83" spans="1:8" s="6" customFormat="1" ht="21" customHeight="1" thickBot="1">
      <c r="A83" s="62" t="s">
        <v>141</v>
      </c>
      <c r="B83" s="85" t="s">
        <v>142</v>
      </c>
      <c r="C83" s="150">
        <v>2322.9</v>
      </c>
      <c r="D83" s="159"/>
      <c r="E83" s="104">
        <f aca="true" t="shared" si="13" ref="E83:E107">D83/C83*100</f>
        <v>0</v>
      </c>
      <c r="F83" s="104">
        <f t="shared" si="10"/>
        <v>-2322.9</v>
      </c>
      <c r="G83" s="159">
        <v>388.8</v>
      </c>
      <c r="H83" s="179">
        <f t="shared" si="11"/>
        <v>0</v>
      </c>
    </row>
    <row r="84" spans="1:8" s="6" customFormat="1" ht="19.5" customHeight="1" thickBot="1">
      <c r="A84" s="62" t="s">
        <v>134</v>
      </c>
      <c r="B84" s="82" t="s">
        <v>135</v>
      </c>
      <c r="C84" s="150">
        <v>339</v>
      </c>
      <c r="D84" s="159"/>
      <c r="E84" s="18">
        <f t="shared" si="13"/>
        <v>0</v>
      </c>
      <c r="F84" s="18">
        <f t="shared" si="10"/>
        <v>-339</v>
      </c>
      <c r="G84" s="159">
        <v>567.7</v>
      </c>
      <c r="H84" s="179">
        <f t="shared" si="11"/>
        <v>0</v>
      </c>
    </row>
    <row r="85" spans="1:8" s="6" customFormat="1" ht="31.5" customHeight="1" thickBot="1">
      <c r="A85" s="62" t="s">
        <v>157</v>
      </c>
      <c r="B85" s="82" t="s">
        <v>158</v>
      </c>
      <c r="C85" s="150"/>
      <c r="D85" s="159"/>
      <c r="E85" s="18" t="e">
        <f t="shared" si="13"/>
        <v>#DIV/0!</v>
      </c>
      <c r="F85" s="18">
        <f t="shared" si="10"/>
        <v>0</v>
      </c>
      <c r="G85" s="159">
        <v>1.2</v>
      </c>
      <c r="H85" s="179">
        <f t="shared" si="11"/>
        <v>0</v>
      </c>
    </row>
    <row r="86" spans="1:8" s="6" customFormat="1" ht="27" customHeight="1" hidden="1" thickBot="1">
      <c r="A86" s="62" t="s">
        <v>293</v>
      </c>
      <c r="B86" s="82" t="s">
        <v>294</v>
      </c>
      <c r="C86" s="150"/>
      <c r="D86" s="159"/>
      <c r="E86" s="18" t="e">
        <f t="shared" si="13"/>
        <v>#DIV/0!</v>
      </c>
      <c r="F86" s="18">
        <f t="shared" si="10"/>
        <v>0</v>
      </c>
      <c r="G86" s="159"/>
      <c r="H86" s="179" t="e">
        <f t="shared" si="11"/>
        <v>#DIV/0!</v>
      </c>
    </row>
    <row r="87" spans="1:8" s="6" customFormat="1" ht="30.75" customHeight="1" hidden="1" thickBot="1">
      <c r="A87" s="62" t="s">
        <v>195</v>
      </c>
      <c r="B87" s="82" t="s">
        <v>196</v>
      </c>
      <c r="C87" s="150"/>
      <c r="D87" s="65"/>
      <c r="E87" s="18" t="e">
        <f t="shared" si="13"/>
        <v>#DIV/0!</v>
      </c>
      <c r="F87" s="18">
        <f>D87-C87</f>
        <v>0</v>
      </c>
      <c r="G87" s="65"/>
      <c r="H87" s="178" t="e">
        <f t="shared" si="11"/>
        <v>#DIV/0!</v>
      </c>
    </row>
    <row r="88" spans="1:8" s="6" customFormat="1" ht="30.75" customHeight="1" thickBot="1">
      <c r="A88" s="62" t="s">
        <v>208</v>
      </c>
      <c r="B88" s="82" t="s">
        <v>209</v>
      </c>
      <c r="C88" s="63">
        <v>33.5</v>
      </c>
      <c r="D88" s="65"/>
      <c r="E88" s="18">
        <f t="shared" si="13"/>
        <v>0</v>
      </c>
      <c r="F88" s="18">
        <f>D88-C88</f>
        <v>-33.5</v>
      </c>
      <c r="G88" s="65">
        <v>7.2</v>
      </c>
      <c r="H88" s="178">
        <f t="shared" si="11"/>
        <v>0</v>
      </c>
    </row>
    <row r="89" spans="1:8" s="6" customFormat="1" ht="19.5" customHeight="1" thickBot="1">
      <c r="A89" s="78" t="s">
        <v>100</v>
      </c>
      <c r="B89" s="200" t="s">
        <v>207</v>
      </c>
      <c r="C89" s="204">
        <f>SUM(C90:C91)</f>
        <v>9197.8</v>
      </c>
      <c r="D89" s="204">
        <f>SUM(D90:D91)</f>
        <v>0</v>
      </c>
      <c r="E89" s="201">
        <f t="shared" si="13"/>
        <v>0</v>
      </c>
      <c r="F89" s="201">
        <f>D89-C89</f>
        <v>-9197.8</v>
      </c>
      <c r="G89" s="204">
        <f>SUM(G90:G91)</f>
        <v>867.2</v>
      </c>
      <c r="H89" s="177">
        <f t="shared" si="11"/>
        <v>0</v>
      </c>
    </row>
    <row r="90" spans="1:8" s="6" customFormat="1" ht="20.25" customHeight="1" thickBot="1">
      <c r="A90" s="229" t="s">
        <v>143</v>
      </c>
      <c r="B90" s="230" t="s">
        <v>144</v>
      </c>
      <c r="C90" s="231">
        <v>9197.8</v>
      </c>
      <c r="D90" s="161"/>
      <c r="E90" s="232">
        <f t="shared" si="13"/>
        <v>0</v>
      </c>
      <c r="F90" s="232">
        <f aca="true" t="shared" si="14" ref="F90:F97">D90-C90</f>
        <v>-9197.8</v>
      </c>
      <c r="G90" s="161">
        <v>866.5</v>
      </c>
      <c r="H90" s="187">
        <f t="shared" si="11"/>
        <v>0</v>
      </c>
    </row>
    <row r="91" spans="1:8" s="6" customFormat="1" ht="32.25" customHeight="1" thickBot="1">
      <c r="A91" s="233" t="s">
        <v>205</v>
      </c>
      <c r="B91" s="234" t="s">
        <v>206</v>
      </c>
      <c r="C91" s="161"/>
      <c r="D91" s="161"/>
      <c r="E91" s="232" t="e">
        <f t="shared" si="13"/>
        <v>#DIV/0!</v>
      </c>
      <c r="F91" s="232">
        <f t="shared" si="14"/>
        <v>0</v>
      </c>
      <c r="G91" s="161">
        <v>0.7</v>
      </c>
      <c r="H91" s="187">
        <f t="shared" si="11"/>
        <v>0</v>
      </c>
    </row>
    <row r="92" spans="1:8" s="6" customFormat="1" ht="30" customHeight="1" hidden="1" thickBot="1">
      <c r="A92" s="202" t="s">
        <v>101</v>
      </c>
      <c r="B92" s="203" t="s">
        <v>159</v>
      </c>
      <c r="C92" s="224">
        <f>SUM(C93:C95)</f>
        <v>0</v>
      </c>
      <c r="D92" s="223">
        <f>SUM(D93:D95)</f>
        <v>0</v>
      </c>
      <c r="E92" s="201" t="e">
        <f t="shared" si="13"/>
        <v>#DIV/0!</v>
      </c>
      <c r="F92" s="201">
        <f t="shared" si="14"/>
        <v>0</v>
      </c>
      <c r="G92" s="204">
        <f>SUM(G93:G95)</f>
        <v>0</v>
      </c>
      <c r="H92" s="177" t="e">
        <f t="shared" si="11"/>
        <v>#DIV/0!</v>
      </c>
    </row>
    <row r="93" spans="1:8" s="6" customFormat="1" ht="30.75" customHeight="1" hidden="1" thickBot="1">
      <c r="A93" s="80" t="s">
        <v>20</v>
      </c>
      <c r="B93" s="127" t="s">
        <v>168</v>
      </c>
      <c r="C93" s="151"/>
      <c r="D93" s="81"/>
      <c r="E93" s="104" t="e">
        <f t="shared" si="13"/>
        <v>#DIV/0!</v>
      </c>
      <c r="F93" s="104">
        <f t="shared" si="14"/>
        <v>0</v>
      </c>
      <c r="G93" s="168"/>
      <c r="H93" s="179" t="e">
        <f t="shared" si="11"/>
        <v>#DIV/0!</v>
      </c>
    </row>
    <row r="94" spans="1:8" s="6" customFormat="1" ht="33" customHeight="1" hidden="1" thickBot="1">
      <c r="A94" s="79" t="s">
        <v>22</v>
      </c>
      <c r="B94" s="128" t="s">
        <v>145</v>
      </c>
      <c r="C94" s="151"/>
      <c r="D94" s="81"/>
      <c r="E94" s="104" t="e">
        <f t="shared" si="13"/>
        <v>#DIV/0!</v>
      </c>
      <c r="F94" s="104">
        <f t="shared" si="14"/>
        <v>0</v>
      </c>
      <c r="G94" s="81"/>
      <c r="H94" s="179" t="e">
        <f t="shared" si="11"/>
        <v>#DIV/0!</v>
      </c>
    </row>
    <row r="95" spans="1:8" s="6" customFormat="1" ht="29.25" customHeight="1" hidden="1" thickBot="1">
      <c r="A95" s="66" t="s">
        <v>121</v>
      </c>
      <c r="B95" s="127" t="s">
        <v>123</v>
      </c>
      <c r="C95" s="150"/>
      <c r="D95" s="65"/>
      <c r="E95" s="18" t="e">
        <f t="shared" si="13"/>
        <v>#DIV/0!</v>
      </c>
      <c r="F95" s="18">
        <f t="shared" si="14"/>
        <v>0</v>
      </c>
      <c r="G95" s="81"/>
      <c r="H95" s="187" t="e">
        <f t="shared" si="11"/>
        <v>#DIV/0!</v>
      </c>
    </row>
    <row r="96" spans="1:8" s="7" customFormat="1" ht="23.25" customHeight="1" thickBot="1">
      <c r="A96" s="28" t="s">
        <v>104</v>
      </c>
      <c r="B96" s="111" t="s">
        <v>110</v>
      </c>
      <c r="C96" s="198">
        <f>SUM(C97:C103)</f>
        <v>23966.300000000003</v>
      </c>
      <c r="D96" s="222">
        <f>SUM(D97:D103)</f>
        <v>0</v>
      </c>
      <c r="E96" s="16">
        <f t="shared" si="13"/>
        <v>0</v>
      </c>
      <c r="F96" s="16">
        <f t="shared" si="14"/>
        <v>-23966.300000000003</v>
      </c>
      <c r="G96" s="193">
        <f>SUM(G97:G103)</f>
        <v>5263.1</v>
      </c>
      <c r="H96" s="177">
        <f t="shared" si="11"/>
        <v>0</v>
      </c>
    </row>
    <row r="97" spans="1:8" s="7" customFormat="1" ht="30.75" customHeight="1" hidden="1" thickBot="1">
      <c r="A97" s="62" t="s">
        <v>162</v>
      </c>
      <c r="B97" s="82" t="s">
        <v>163</v>
      </c>
      <c r="C97" s="150"/>
      <c r="D97" s="63"/>
      <c r="E97" s="104" t="e">
        <f t="shared" si="13"/>
        <v>#DIV/0!</v>
      </c>
      <c r="F97" s="104">
        <f t="shared" si="14"/>
        <v>0</v>
      </c>
      <c r="G97" s="63"/>
      <c r="H97" s="179" t="e">
        <f t="shared" si="11"/>
        <v>#DIV/0!</v>
      </c>
    </row>
    <row r="98" spans="1:8" s="6" customFormat="1" ht="29.25" customHeight="1" thickBot="1">
      <c r="A98" s="32" t="s">
        <v>23</v>
      </c>
      <c r="B98" s="112" t="s">
        <v>107</v>
      </c>
      <c r="C98" s="152">
        <v>5468.6</v>
      </c>
      <c r="D98" s="26"/>
      <c r="E98" s="18">
        <f t="shared" si="13"/>
        <v>0</v>
      </c>
      <c r="F98" s="18">
        <f aca="true" t="shared" si="15" ref="F98:F107">D98-C98</f>
        <v>-5468.6</v>
      </c>
      <c r="G98" s="26">
        <v>2944.7</v>
      </c>
      <c r="H98" s="179">
        <f t="shared" si="11"/>
        <v>0</v>
      </c>
    </row>
    <row r="99" spans="1:8" s="6" customFormat="1" ht="30.75" customHeight="1" hidden="1" thickBot="1">
      <c r="A99" s="32" t="s">
        <v>32</v>
      </c>
      <c r="B99" s="127" t="s">
        <v>147</v>
      </c>
      <c r="C99" s="153"/>
      <c r="D99" s="50"/>
      <c r="E99" s="18" t="e">
        <f t="shared" si="13"/>
        <v>#DIV/0!</v>
      </c>
      <c r="F99" s="18">
        <f t="shared" si="15"/>
        <v>0</v>
      </c>
      <c r="G99" s="50"/>
      <c r="H99" s="179" t="e">
        <f t="shared" si="11"/>
        <v>#DIV/0!</v>
      </c>
    </row>
    <row r="100" spans="1:8" s="6" customFormat="1" ht="46.5" customHeight="1" hidden="1" thickBot="1">
      <c r="A100" s="32" t="s">
        <v>130</v>
      </c>
      <c r="B100" s="112" t="s">
        <v>131</v>
      </c>
      <c r="C100" s="153"/>
      <c r="D100" s="61"/>
      <c r="E100" s="104" t="e">
        <f t="shared" si="13"/>
        <v>#DIV/0!</v>
      </c>
      <c r="F100" s="104">
        <f t="shared" si="15"/>
        <v>0</v>
      </c>
      <c r="G100" s="61"/>
      <c r="H100" s="179" t="e">
        <f t="shared" si="11"/>
        <v>#DIV/0!</v>
      </c>
    </row>
    <row r="101" spans="1:8" s="6" customFormat="1" ht="17.25" customHeight="1" thickBot="1">
      <c r="A101" s="32" t="s">
        <v>45</v>
      </c>
      <c r="B101" s="112" t="s">
        <v>146</v>
      </c>
      <c r="C101" s="153">
        <v>5579.9</v>
      </c>
      <c r="D101" s="61"/>
      <c r="E101" s="104">
        <f t="shared" si="13"/>
        <v>0</v>
      </c>
      <c r="F101" s="104">
        <f t="shared" si="15"/>
        <v>-5579.9</v>
      </c>
      <c r="G101" s="61">
        <v>377.3</v>
      </c>
      <c r="H101" s="179">
        <f t="shared" si="11"/>
        <v>0</v>
      </c>
    </row>
    <row r="102" spans="1:8" s="6" customFormat="1" ht="31.5" customHeight="1" thickBot="1">
      <c r="A102" s="32" t="s">
        <v>58</v>
      </c>
      <c r="B102" s="112" t="s">
        <v>295</v>
      </c>
      <c r="C102" s="153">
        <v>125.6</v>
      </c>
      <c r="D102" s="61"/>
      <c r="E102" s="104">
        <f>D102/C102*100</f>
        <v>0</v>
      </c>
      <c r="F102" s="104">
        <f>D102-C102</f>
        <v>-125.6</v>
      </c>
      <c r="G102" s="61"/>
      <c r="H102" s="179" t="e">
        <f t="shared" si="11"/>
        <v>#DIV/0!</v>
      </c>
    </row>
    <row r="103" spans="1:8" s="6" customFormat="1" ht="18" customHeight="1" thickBot="1">
      <c r="A103" s="32" t="s">
        <v>94</v>
      </c>
      <c r="B103" s="112" t="s">
        <v>55</v>
      </c>
      <c r="C103" s="153">
        <v>12792.2</v>
      </c>
      <c r="D103" s="160"/>
      <c r="E103" s="18">
        <f t="shared" si="13"/>
        <v>0</v>
      </c>
      <c r="F103" s="18">
        <f t="shared" si="15"/>
        <v>-12792.2</v>
      </c>
      <c r="G103" s="160">
        <v>1941.1</v>
      </c>
      <c r="H103" s="179">
        <f t="shared" si="11"/>
        <v>0</v>
      </c>
    </row>
    <row r="104" spans="1:8" s="6" customFormat="1" ht="19.5" customHeight="1" thickBot="1">
      <c r="A104" s="78" t="s">
        <v>105</v>
      </c>
      <c r="B104" s="200" t="s">
        <v>190</v>
      </c>
      <c r="C104" s="224">
        <f>SUM(C105:C109)</f>
        <v>1706.5</v>
      </c>
      <c r="D104" s="224">
        <f>SUM(D105:D109)</f>
        <v>0</v>
      </c>
      <c r="E104" s="201">
        <f t="shared" si="13"/>
        <v>0</v>
      </c>
      <c r="F104" s="205">
        <f t="shared" si="15"/>
        <v>-1706.5</v>
      </c>
      <c r="G104" s="224">
        <f>SUM(G105:G108)</f>
        <v>101.8</v>
      </c>
      <c r="H104" s="177">
        <f t="shared" si="11"/>
        <v>0</v>
      </c>
    </row>
    <row r="105" spans="1:8" s="6" customFormat="1" ht="18" customHeight="1" thickBot="1">
      <c r="A105" s="62" t="s">
        <v>169</v>
      </c>
      <c r="B105" s="82" t="s">
        <v>170</v>
      </c>
      <c r="C105" s="150">
        <v>253.9</v>
      </c>
      <c r="D105" s="159"/>
      <c r="E105" s="104">
        <f t="shared" si="13"/>
        <v>0</v>
      </c>
      <c r="F105" s="106">
        <f t="shared" si="15"/>
        <v>-253.9</v>
      </c>
      <c r="G105" s="159"/>
      <c r="H105" s="187" t="e">
        <f t="shared" si="11"/>
        <v>#DIV/0!</v>
      </c>
    </row>
    <row r="106" spans="1:8" s="6" customFormat="1" ht="18" customHeight="1" thickBot="1">
      <c r="A106" s="62" t="s">
        <v>296</v>
      </c>
      <c r="B106" s="82" t="s">
        <v>297</v>
      </c>
      <c r="C106" s="150">
        <v>15.2</v>
      </c>
      <c r="D106" s="159"/>
      <c r="E106" s="104">
        <f>D106/C106*100</f>
        <v>0</v>
      </c>
      <c r="F106" s="106">
        <f>D106-C106</f>
        <v>-15.2</v>
      </c>
      <c r="G106" s="159"/>
      <c r="H106" s="187" t="e">
        <f t="shared" si="11"/>
        <v>#DIV/0!</v>
      </c>
    </row>
    <row r="107" spans="1:8" s="6" customFormat="1" ht="33" customHeight="1" thickBot="1">
      <c r="A107" s="62" t="s">
        <v>183</v>
      </c>
      <c r="B107" s="82" t="s">
        <v>184</v>
      </c>
      <c r="C107" s="150">
        <v>82.3</v>
      </c>
      <c r="D107" s="161"/>
      <c r="E107" s="104">
        <f t="shared" si="13"/>
        <v>0</v>
      </c>
      <c r="F107" s="106">
        <f t="shared" si="15"/>
        <v>-82.3</v>
      </c>
      <c r="G107" s="161">
        <v>43.8</v>
      </c>
      <c r="H107" s="187">
        <f t="shared" si="11"/>
        <v>0</v>
      </c>
    </row>
    <row r="108" spans="1:8" s="6" customFormat="1" ht="19.5" customHeight="1" thickBot="1">
      <c r="A108" s="62" t="s">
        <v>282</v>
      </c>
      <c r="B108" s="82" t="s">
        <v>283</v>
      </c>
      <c r="C108" s="150">
        <v>1338</v>
      </c>
      <c r="D108" s="161"/>
      <c r="E108" s="104">
        <f>D108/C108*100</f>
        <v>0</v>
      </c>
      <c r="F108" s="106">
        <f>D108-C108</f>
        <v>-1338</v>
      </c>
      <c r="G108" s="161">
        <v>58</v>
      </c>
      <c r="H108" s="187">
        <f t="shared" si="11"/>
        <v>0</v>
      </c>
    </row>
    <row r="109" spans="1:8" s="6" customFormat="1" ht="31.5" customHeight="1" thickBot="1">
      <c r="A109" s="62" t="s">
        <v>298</v>
      </c>
      <c r="B109" s="82" t="s">
        <v>299</v>
      </c>
      <c r="C109" s="150">
        <v>17.1</v>
      </c>
      <c r="D109" s="161"/>
      <c r="E109" s="104">
        <f>D109/C109*100</f>
        <v>0</v>
      </c>
      <c r="F109" s="106">
        <f>D109-C109</f>
        <v>-17.1</v>
      </c>
      <c r="G109" s="161"/>
      <c r="H109" s="187" t="e">
        <f t="shared" si="11"/>
        <v>#DIV/0!</v>
      </c>
    </row>
    <row r="110" spans="1:8" s="6" customFormat="1" ht="21" customHeight="1" thickBot="1">
      <c r="A110" s="78" t="s">
        <v>173</v>
      </c>
      <c r="B110" s="200" t="s">
        <v>189</v>
      </c>
      <c r="C110" s="204">
        <f>SUM(C111:C112)</f>
        <v>5047.5</v>
      </c>
      <c r="D110" s="206">
        <f>SUM(D111:D112)</f>
        <v>0</v>
      </c>
      <c r="E110" s="201">
        <f aca="true" t="shared" si="16" ref="E110:E131">D110/C110*100</f>
        <v>0</v>
      </c>
      <c r="F110" s="205">
        <f>D110-C110</f>
        <v>-5047.5</v>
      </c>
      <c r="G110" s="206">
        <f>SUM(G111:G112)</f>
        <v>69.4</v>
      </c>
      <c r="H110" s="177">
        <f t="shared" si="11"/>
        <v>0</v>
      </c>
    </row>
    <row r="111" spans="1:8" s="6" customFormat="1" ht="48.75" customHeight="1" thickBot="1">
      <c r="A111" s="62" t="s">
        <v>149</v>
      </c>
      <c r="B111" s="82" t="s">
        <v>150</v>
      </c>
      <c r="C111" s="150">
        <v>4726.2</v>
      </c>
      <c r="D111" s="161"/>
      <c r="E111" s="104">
        <f t="shared" si="16"/>
        <v>0</v>
      </c>
      <c r="F111" s="106">
        <f>D111-C111</f>
        <v>-4726.2</v>
      </c>
      <c r="G111" s="161">
        <v>69.4</v>
      </c>
      <c r="H111" s="179">
        <f t="shared" si="11"/>
        <v>0</v>
      </c>
    </row>
    <row r="112" spans="1:8" s="6" customFormat="1" ht="23.25" customHeight="1" thickBot="1">
      <c r="A112" s="62" t="s">
        <v>171</v>
      </c>
      <c r="B112" s="82" t="s">
        <v>172</v>
      </c>
      <c r="C112" s="150">
        <v>321.3</v>
      </c>
      <c r="D112" s="83"/>
      <c r="E112" s="104">
        <f t="shared" si="16"/>
        <v>0</v>
      </c>
      <c r="F112" s="106">
        <f>D112-C112</f>
        <v>-321.3</v>
      </c>
      <c r="G112" s="168"/>
      <c r="H112" s="179" t="e">
        <f t="shared" si="11"/>
        <v>#DIV/0!</v>
      </c>
    </row>
    <row r="113" spans="1:8" s="6" customFormat="1" ht="18.75" customHeight="1" thickBot="1">
      <c r="A113" s="28" t="s">
        <v>66</v>
      </c>
      <c r="B113" s="209" t="s">
        <v>197</v>
      </c>
      <c r="C113" s="193">
        <v>26010.6</v>
      </c>
      <c r="D113" s="194"/>
      <c r="E113" s="16">
        <f t="shared" si="16"/>
        <v>0</v>
      </c>
      <c r="F113" s="52">
        <f aca="true" t="shared" si="17" ref="F113:F134">D113-C113</f>
        <v>-26010.6</v>
      </c>
      <c r="G113" s="194">
        <v>3853.2</v>
      </c>
      <c r="H113" s="177">
        <f t="shared" si="11"/>
        <v>0</v>
      </c>
    </row>
    <row r="114" spans="1:8" s="6" customFormat="1" ht="45.75" customHeight="1" hidden="1">
      <c r="A114" s="28" t="s">
        <v>66</v>
      </c>
      <c r="B114" s="209" t="s">
        <v>115</v>
      </c>
      <c r="C114" s="193"/>
      <c r="D114" s="194"/>
      <c r="E114" s="16" t="e">
        <f t="shared" si="16"/>
        <v>#DIV/0!</v>
      </c>
      <c r="F114" s="52">
        <f t="shared" si="17"/>
        <v>0</v>
      </c>
      <c r="G114" s="238"/>
      <c r="H114" s="177" t="e">
        <f t="shared" si="11"/>
        <v>#DIV/0!</v>
      </c>
    </row>
    <row r="115" spans="1:8" s="6" customFormat="1" ht="18" customHeight="1" thickBot="1">
      <c r="A115" s="28" t="s">
        <v>49</v>
      </c>
      <c r="B115" s="209" t="s">
        <v>151</v>
      </c>
      <c r="C115" s="193">
        <v>194</v>
      </c>
      <c r="D115" s="194"/>
      <c r="E115" s="16">
        <f t="shared" si="16"/>
        <v>0</v>
      </c>
      <c r="F115" s="52">
        <f t="shared" si="17"/>
        <v>-194</v>
      </c>
      <c r="G115" s="238"/>
      <c r="H115" s="177" t="e">
        <f aca="true" t="shared" si="18" ref="H115:H131">D115/G115*100</f>
        <v>#DIV/0!</v>
      </c>
    </row>
    <row r="116" spans="1:8" s="6" customFormat="1" ht="17.25" customHeight="1" thickBot="1">
      <c r="A116" s="28" t="s">
        <v>153</v>
      </c>
      <c r="B116" s="209" t="s">
        <v>154</v>
      </c>
      <c r="C116" s="193">
        <f>C117+C118</f>
        <v>8914.4</v>
      </c>
      <c r="D116" s="194">
        <f>D117+D118</f>
        <v>0</v>
      </c>
      <c r="E116" s="16">
        <f t="shared" si="16"/>
        <v>0</v>
      </c>
      <c r="F116" s="52">
        <f t="shared" si="17"/>
        <v>-8914.4</v>
      </c>
      <c r="G116" s="194">
        <f>G117+G118</f>
        <v>930.2</v>
      </c>
      <c r="H116" s="177">
        <f t="shared" si="18"/>
        <v>0</v>
      </c>
    </row>
    <row r="117" spans="1:8" s="6" customFormat="1" ht="30" customHeight="1" thickBot="1">
      <c r="A117" s="62" t="s">
        <v>27</v>
      </c>
      <c r="B117" s="210" t="s">
        <v>111</v>
      </c>
      <c r="C117" s="150"/>
      <c r="D117" s="65"/>
      <c r="E117" s="104" t="e">
        <f t="shared" si="16"/>
        <v>#DIV/0!</v>
      </c>
      <c r="F117" s="107">
        <f t="shared" si="17"/>
        <v>0</v>
      </c>
      <c r="G117" s="65">
        <v>501.4</v>
      </c>
      <c r="H117" s="179">
        <f t="shared" si="18"/>
        <v>0</v>
      </c>
    </row>
    <row r="118" spans="1:8" s="6" customFormat="1" ht="45.75" customHeight="1" thickBot="1">
      <c r="A118" s="62" t="s">
        <v>46</v>
      </c>
      <c r="B118" s="210" t="s">
        <v>200</v>
      </c>
      <c r="C118" s="150">
        <v>8914.4</v>
      </c>
      <c r="D118" s="65"/>
      <c r="E118" s="104">
        <f t="shared" si="16"/>
        <v>0</v>
      </c>
      <c r="F118" s="104">
        <f t="shared" si="17"/>
        <v>-8914.4</v>
      </c>
      <c r="G118" s="65">
        <v>428.8</v>
      </c>
      <c r="H118" s="179">
        <f t="shared" si="18"/>
        <v>0</v>
      </c>
    </row>
    <row r="119" spans="1:8" s="6" customFormat="1" ht="50.25" customHeight="1" thickBot="1">
      <c r="A119" s="350" t="s">
        <v>284</v>
      </c>
      <c r="B119" s="351" t="s">
        <v>285</v>
      </c>
      <c r="C119" s="352"/>
      <c r="D119" s="353"/>
      <c r="E119" s="354" t="e">
        <f t="shared" si="16"/>
        <v>#DIV/0!</v>
      </c>
      <c r="F119" s="354">
        <f t="shared" si="17"/>
        <v>0</v>
      </c>
      <c r="G119" s="353">
        <v>849.1</v>
      </c>
      <c r="H119" s="355">
        <f t="shared" si="18"/>
        <v>0</v>
      </c>
    </row>
    <row r="120" spans="1:8" s="6" customFormat="1" ht="28.5" customHeight="1" thickBot="1">
      <c r="A120" s="78" t="s">
        <v>155</v>
      </c>
      <c r="B120" s="211" t="s">
        <v>0</v>
      </c>
      <c r="C120" s="224">
        <f>C121</f>
        <v>168.9</v>
      </c>
      <c r="D120" s="223">
        <f>D121</f>
        <v>32.8</v>
      </c>
      <c r="E120" s="201">
        <f t="shared" si="16"/>
        <v>19.419775014801655</v>
      </c>
      <c r="F120" s="201">
        <f t="shared" si="17"/>
        <v>-136.10000000000002</v>
      </c>
      <c r="G120" s="223">
        <f>SUM(G121:G124)</f>
        <v>0</v>
      </c>
      <c r="H120" s="177" t="e">
        <f t="shared" si="18"/>
        <v>#DIV/0!</v>
      </c>
    </row>
    <row r="121" spans="1:8" s="6" customFormat="1" ht="30.75" customHeight="1" thickBot="1">
      <c r="A121" s="62" t="s">
        <v>57</v>
      </c>
      <c r="B121" s="210" t="s">
        <v>198</v>
      </c>
      <c r="C121" s="150">
        <v>168.9</v>
      </c>
      <c r="D121" s="65">
        <v>32.8</v>
      </c>
      <c r="E121" s="104">
        <f t="shared" si="16"/>
        <v>19.419775014801655</v>
      </c>
      <c r="F121" s="104">
        <f t="shared" si="17"/>
        <v>-136.10000000000002</v>
      </c>
      <c r="G121" s="65"/>
      <c r="H121" s="179" t="e">
        <f t="shared" si="18"/>
        <v>#DIV/0!</v>
      </c>
    </row>
    <row r="122" spans="1:8" s="6" customFormat="1" ht="24" customHeight="1" hidden="1" thickBot="1">
      <c r="A122" s="62" t="s">
        <v>132</v>
      </c>
      <c r="B122" s="210" t="s">
        <v>136</v>
      </c>
      <c r="C122" s="150"/>
      <c r="D122" s="65"/>
      <c r="E122" s="104" t="e">
        <f t="shared" si="16"/>
        <v>#DIV/0!</v>
      </c>
      <c r="F122" s="104">
        <f t="shared" si="17"/>
        <v>0</v>
      </c>
      <c r="G122" s="65"/>
      <c r="H122" s="179" t="e">
        <f t="shared" si="18"/>
        <v>#DIV/0!</v>
      </c>
    </row>
    <row r="123" spans="1:8" s="6" customFormat="1" ht="46.5" customHeight="1" hidden="1" thickBot="1">
      <c r="A123" s="62" t="s">
        <v>174</v>
      </c>
      <c r="B123" s="210" t="s">
        <v>175</v>
      </c>
      <c r="C123" s="150"/>
      <c r="D123" s="65"/>
      <c r="E123" s="104" t="e">
        <f t="shared" si="16"/>
        <v>#DIV/0!</v>
      </c>
      <c r="F123" s="104">
        <f t="shared" si="17"/>
        <v>0</v>
      </c>
      <c r="G123" s="65"/>
      <c r="H123" s="179" t="e">
        <f t="shared" si="18"/>
        <v>#DIV/0!</v>
      </c>
    </row>
    <row r="124" spans="1:8" s="6" customFormat="1" ht="34.5" customHeight="1" hidden="1" thickBot="1">
      <c r="A124" s="62" t="s">
        <v>81</v>
      </c>
      <c r="B124" s="210" t="s">
        <v>199</v>
      </c>
      <c r="C124" s="150"/>
      <c r="D124" s="65"/>
      <c r="E124" s="104" t="e">
        <f t="shared" si="16"/>
        <v>#DIV/0!</v>
      </c>
      <c r="F124" s="104">
        <f t="shared" si="17"/>
        <v>0</v>
      </c>
      <c r="G124" s="65"/>
      <c r="H124" s="179" t="e">
        <f t="shared" si="18"/>
        <v>#DIV/0!</v>
      </c>
    </row>
    <row r="125" spans="1:8" s="6" customFormat="1" ht="63" customHeight="1" hidden="1" thickBot="1">
      <c r="A125" s="32" t="s">
        <v>80</v>
      </c>
      <c r="B125" s="212" t="s">
        <v>53</v>
      </c>
      <c r="C125" s="154"/>
      <c r="D125" s="13"/>
      <c r="E125" s="55" t="e">
        <f t="shared" si="16"/>
        <v>#DIV/0!</v>
      </c>
      <c r="F125" s="59">
        <f t="shared" si="17"/>
        <v>0</v>
      </c>
      <c r="G125" s="13"/>
      <c r="H125" s="178" t="e">
        <f t="shared" si="18"/>
        <v>#DIV/0!</v>
      </c>
    </row>
    <row r="126" spans="1:8" s="6" customFormat="1" ht="47.25" customHeight="1" hidden="1" thickBot="1">
      <c r="A126" s="32" t="s">
        <v>80</v>
      </c>
      <c r="B126" s="212" t="s">
        <v>53</v>
      </c>
      <c r="C126" s="154"/>
      <c r="D126" s="13"/>
      <c r="E126" s="55" t="e">
        <f t="shared" si="16"/>
        <v>#DIV/0!</v>
      </c>
      <c r="F126" s="59">
        <f t="shared" si="17"/>
        <v>0</v>
      </c>
      <c r="G126" s="13"/>
      <c r="H126" s="178" t="e">
        <f t="shared" si="18"/>
        <v>#DIV/0!</v>
      </c>
    </row>
    <row r="127" spans="1:8" s="6" customFormat="1" ht="31.5" customHeight="1" hidden="1" thickBot="1">
      <c r="A127" s="78" t="s">
        <v>212</v>
      </c>
      <c r="B127" s="119" t="s">
        <v>213</v>
      </c>
      <c r="C127" s="236"/>
      <c r="D127" s="237"/>
      <c r="E127" s="16" t="e">
        <f t="shared" si="16"/>
        <v>#DIV/0!</v>
      </c>
      <c r="F127" s="16">
        <f t="shared" si="17"/>
        <v>0</v>
      </c>
      <c r="G127" s="237"/>
      <c r="H127" s="177" t="e">
        <f t="shared" si="18"/>
        <v>#DIV/0!</v>
      </c>
    </row>
    <row r="128" spans="1:8" s="6" customFormat="1" ht="22.5" customHeight="1" hidden="1" thickBot="1">
      <c r="A128" s="196">
        <v>250380</v>
      </c>
      <c r="B128" s="235" t="s">
        <v>42</v>
      </c>
      <c r="C128" s="193"/>
      <c r="D128" s="194"/>
      <c r="E128" s="16" t="e">
        <f t="shared" si="16"/>
        <v>#DIV/0!</v>
      </c>
      <c r="F128" s="52">
        <f t="shared" si="17"/>
        <v>0</v>
      </c>
      <c r="G128" s="194"/>
      <c r="H128" s="177" t="e">
        <f t="shared" si="18"/>
        <v>#DIV/0!</v>
      </c>
    </row>
    <row r="129" spans="1:8" s="6" customFormat="1" ht="16.5" thickBot="1">
      <c r="A129" s="207" t="s">
        <v>31</v>
      </c>
      <c r="B129" s="213" t="s">
        <v>54</v>
      </c>
      <c r="C129" s="208">
        <v>172.1</v>
      </c>
      <c r="D129" s="194"/>
      <c r="E129" s="16">
        <f t="shared" si="16"/>
        <v>0</v>
      </c>
      <c r="F129" s="16">
        <f t="shared" si="17"/>
        <v>-172.1</v>
      </c>
      <c r="G129" s="194"/>
      <c r="H129" s="177" t="e">
        <f t="shared" si="18"/>
        <v>#DIV/0!</v>
      </c>
    </row>
    <row r="130" spans="1:8" s="6" customFormat="1" ht="63.75" hidden="1" thickBot="1">
      <c r="A130" s="207" t="s">
        <v>43</v>
      </c>
      <c r="B130" s="213" t="s">
        <v>112</v>
      </c>
      <c r="C130" s="208"/>
      <c r="D130" s="194"/>
      <c r="E130" s="16" t="e">
        <f t="shared" si="16"/>
        <v>#DIV/0!</v>
      </c>
      <c r="F130" s="16">
        <f t="shared" si="17"/>
        <v>0</v>
      </c>
      <c r="G130" s="194"/>
      <c r="H130" s="177" t="e">
        <f t="shared" si="18"/>
        <v>#DIV/0!</v>
      </c>
    </row>
    <row r="131" spans="1:9" s="7" customFormat="1" ht="36" customHeight="1" thickBot="1">
      <c r="A131" s="57"/>
      <c r="B131" s="129" t="s">
        <v>67</v>
      </c>
      <c r="C131" s="175">
        <f>C75+C80</f>
        <v>101502.79999999999</v>
      </c>
      <c r="D131" s="175">
        <f>D75+D80</f>
        <v>8754.5</v>
      </c>
      <c r="E131" s="102">
        <f t="shared" si="16"/>
        <v>8.624885224841089</v>
      </c>
      <c r="F131" s="102">
        <f t="shared" si="17"/>
        <v>-92748.29999999999</v>
      </c>
      <c r="G131" s="175">
        <f>G75+G77+G78+G80+G79</f>
        <v>17504.1</v>
      </c>
      <c r="H131" s="181">
        <f t="shared" si="18"/>
        <v>50.01399672076828</v>
      </c>
      <c r="I131" s="56"/>
    </row>
    <row r="132" spans="1:9" s="7" customFormat="1" ht="63.75" customHeight="1">
      <c r="A132" s="190" t="s">
        <v>300</v>
      </c>
      <c r="B132" s="191" t="s">
        <v>301</v>
      </c>
      <c r="C132" s="189">
        <v>585.7</v>
      </c>
      <c r="D132" s="189"/>
      <c r="E132" s="55">
        <f>D132/C132*100</f>
        <v>0</v>
      </c>
      <c r="F132" s="59">
        <f t="shared" si="17"/>
        <v>-585.7</v>
      </c>
      <c r="G132" s="189"/>
      <c r="H132" s="178" t="e">
        <f>D132/G132*100</f>
        <v>#DIV/0!</v>
      </c>
      <c r="I132" s="56"/>
    </row>
    <row r="133" spans="1:8" ht="63" customHeight="1" hidden="1" thickBot="1">
      <c r="A133" s="58" t="s">
        <v>52</v>
      </c>
      <c r="B133" s="125" t="s">
        <v>84</v>
      </c>
      <c r="C133" s="155"/>
      <c r="D133" s="23"/>
      <c r="E133" s="55" t="e">
        <f>D133/C133*100</f>
        <v>#DIV/0!</v>
      </c>
      <c r="F133" s="59">
        <f t="shared" si="17"/>
        <v>0</v>
      </c>
      <c r="G133" s="23"/>
      <c r="H133" s="178" t="e">
        <f>D133/G133*100</f>
        <v>#DIV/0!</v>
      </c>
    </row>
    <row r="134" spans="1:8" ht="62.25" customHeight="1" hidden="1" thickBot="1">
      <c r="A134" s="13">
        <v>250909</v>
      </c>
      <c r="B134" s="125" t="s">
        <v>133</v>
      </c>
      <c r="C134" s="156"/>
      <c r="D134" s="157"/>
      <c r="E134" s="158" t="e">
        <f>D134/C134*100</f>
        <v>#DIV/0!</v>
      </c>
      <c r="F134" s="158">
        <f t="shared" si="17"/>
        <v>0</v>
      </c>
      <c r="G134" s="157"/>
      <c r="H134" s="178" t="e">
        <f>D134/G134*100</f>
        <v>#DIV/0!</v>
      </c>
    </row>
    <row r="135" spans="2:6" ht="15.75">
      <c r="B135" s="216"/>
      <c r="C135" s="64"/>
      <c r="D135" s="64"/>
      <c r="E135" s="25"/>
      <c r="F135" s="24"/>
    </row>
    <row r="136" spans="2:5" ht="15.75" customHeight="1" hidden="1">
      <c r="B136" s="216" t="s">
        <v>129</v>
      </c>
      <c r="C136" s="14"/>
      <c r="D136" s="14"/>
      <c r="E136" s="25"/>
    </row>
    <row r="137" ht="14.25">
      <c r="E137" s="12"/>
    </row>
    <row r="138" spans="2:5" ht="15">
      <c r="B138" s="218" t="s">
        <v>210</v>
      </c>
      <c r="C138" s="75"/>
      <c r="D138" s="75" t="s">
        <v>302</v>
      </c>
      <c r="E138" s="76"/>
    </row>
    <row r="142" ht="15.75">
      <c r="E142" s="11"/>
    </row>
  </sheetData>
  <sheetProtection/>
  <printOptions/>
  <pageMargins left="0.8" right="0.19" top="0.3937007874015748" bottom="0.61" header="0.3937007874015748" footer="0.5118110236220472"/>
  <pageSetup fitToHeight="6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I1">
      <selection activeCell="M3" sqref="M3"/>
    </sheetView>
  </sheetViews>
  <sheetFormatPr defaultColWidth="9.125" defaultRowHeight="12.75"/>
  <cols>
    <col min="1" max="1" width="9.50390625" style="1" hidden="1" customWidth="1"/>
    <col min="2" max="2" width="63.875" style="240" hidden="1" customWidth="1"/>
    <col min="3" max="3" width="13.375" style="1" hidden="1" customWidth="1"/>
    <col min="4" max="4" width="12.875" style="1" hidden="1" customWidth="1"/>
    <col min="5" max="6" width="11.00390625" style="1" hidden="1" customWidth="1"/>
    <col min="7" max="7" width="13.125" style="1" hidden="1" customWidth="1"/>
    <col min="8" max="8" width="9.375" style="1" hidden="1" customWidth="1"/>
    <col min="9" max="16384" width="9.125" style="1" customWidth="1"/>
  </cols>
  <sheetData>
    <row r="1" spans="1:8" ht="99.75" customHeight="1" thickBot="1">
      <c r="A1" s="38" t="s">
        <v>219</v>
      </c>
      <c r="B1" s="315" t="s">
        <v>218</v>
      </c>
      <c r="C1" s="182" t="s">
        <v>274</v>
      </c>
      <c r="D1" s="183" t="s">
        <v>273</v>
      </c>
      <c r="E1" s="183" t="s">
        <v>215</v>
      </c>
      <c r="F1" s="183" t="s">
        <v>114</v>
      </c>
      <c r="G1" s="184" t="s">
        <v>192</v>
      </c>
      <c r="H1" s="185" t="s">
        <v>216</v>
      </c>
    </row>
    <row r="2" spans="1:8" ht="16.5" thickBot="1">
      <c r="A2" s="39">
        <v>1</v>
      </c>
      <c r="B2" s="36">
        <v>2</v>
      </c>
      <c r="C2" s="329">
        <v>3</v>
      </c>
      <c r="D2" s="330">
        <v>4</v>
      </c>
      <c r="E2" s="331">
        <v>5</v>
      </c>
      <c r="F2" s="332">
        <v>6</v>
      </c>
      <c r="G2" s="333">
        <v>7</v>
      </c>
      <c r="H2" s="270"/>
    </row>
    <row r="3" spans="1:8" ht="55.5" customHeight="1" thickBot="1">
      <c r="A3"/>
      <c r="B3" s="326" t="s">
        <v>1</v>
      </c>
      <c r="C3" s="268"/>
      <c r="D3" s="269"/>
      <c r="E3" s="337"/>
      <c r="F3" s="337"/>
      <c r="G3" s="314"/>
      <c r="H3" s="338"/>
    </row>
    <row r="4" spans="1:8" ht="19.5" customHeight="1">
      <c r="A4" s="266"/>
      <c r="B4" s="327" t="s">
        <v>232</v>
      </c>
      <c r="C4" s="271">
        <v>3340.9</v>
      </c>
      <c r="D4" s="272">
        <v>13338.1</v>
      </c>
      <c r="E4" s="243">
        <f>D4/C4*100</f>
        <v>399.2367326169595</v>
      </c>
      <c r="F4" s="244">
        <f>D4-C4</f>
        <v>9997.2</v>
      </c>
      <c r="G4" s="346">
        <v>-14226.3</v>
      </c>
      <c r="H4" s="339">
        <f>D4/G4*100</f>
        <v>-93.75663384014116</v>
      </c>
    </row>
    <row r="5" spans="1:8" ht="19.5" customHeight="1" thickBot="1">
      <c r="A5" s="267"/>
      <c r="B5" s="327" t="s">
        <v>233</v>
      </c>
      <c r="C5" s="273"/>
      <c r="D5" s="272">
        <v>14293.9</v>
      </c>
      <c r="E5" s="243" t="e">
        <f>D5/C5*100</f>
        <v>#DIV/0!</v>
      </c>
      <c r="F5" s="244">
        <f>D5-C5</f>
        <v>14293.9</v>
      </c>
      <c r="G5" s="346">
        <v>-13812.2</v>
      </c>
      <c r="H5" s="339">
        <f>D5/G5*100</f>
        <v>-103.48749656101126</v>
      </c>
    </row>
    <row r="6" spans="1:8" ht="21" customHeight="1">
      <c r="A6" s="260" t="s">
        <v>220</v>
      </c>
      <c r="B6" s="261" t="s">
        <v>235</v>
      </c>
      <c r="C6" s="262">
        <v>-3340.9</v>
      </c>
      <c r="D6" s="74">
        <v>-13338.1</v>
      </c>
      <c r="E6" s="243">
        <f aca="true" t="shared" si="0" ref="E6:E33">D6/C6*100</f>
        <v>399.2367326169595</v>
      </c>
      <c r="F6" s="244">
        <f aca="true" t="shared" si="1" ref="F6:F33">D6-C6</f>
        <v>-9997.2</v>
      </c>
      <c r="G6" s="74">
        <v>14226.3</v>
      </c>
      <c r="H6" s="339">
        <f>D6/G6*100</f>
        <v>-93.75663384014116</v>
      </c>
    </row>
    <row r="7" spans="1:8" ht="15.75" hidden="1">
      <c r="A7" s="260" t="s">
        <v>234</v>
      </c>
      <c r="B7" s="261" t="s">
        <v>221</v>
      </c>
      <c r="C7" s="146"/>
      <c r="D7" s="74"/>
      <c r="E7" s="243" t="e">
        <f t="shared" si="0"/>
        <v>#DIV/0!</v>
      </c>
      <c r="F7" s="244">
        <f t="shared" si="1"/>
        <v>0</v>
      </c>
      <c r="G7" s="74"/>
      <c r="H7" s="245"/>
    </row>
    <row r="8" spans="1:8" ht="19.5" customHeight="1">
      <c r="A8" s="260" t="s">
        <v>220</v>
      </c>
      <c r="B8" s="261" t="s">
        <v>236</v>
      </c>
      <c r="C8" s="146"/>
      <c r="D8" s="74">
        <v>-14293.9</v>
      </c>
      <c r="E8" s="243" t="e">
        <f>D8/C8*100</f>
        <v>#DIV/0!</v>
      </c>
      <c r="F8" s="244">
        <f>D8-C8</f>
        <v>-14293.9</v>
      </c>
      <c r="G8" s="74">
        <v>13812.2</v>
      </c>
      <c r="H8" s="339">
        <f>D8/G8*100</f>
        <v>-103.48749656101126</v>
      </c>
    </row>
    <row r="9" spans="1:8" ht="19.5" customHeight="1">
      <c r="A9" s="260" t="s">
        <v>266</v>
      </c>
      <c r="B9" s="261" t="s">
        <v>268</v>
      </c>
      <c r="C9" s="146"/>
      <c r="D9" s="74"/>
      <c r="E9" s="243"/>
      <c r="F9" s="244"/>
      <c r="G9" s="74">
        <v>6070.8</v>
      </c>
      <c r="H9" s="339">
        <f>D9/G9*100</f>
        <v>0</v>
      </c>
    </row>
    <row r="10" spans="1:8" ht="32.25" thickBot="1">
      <c r="A10" s="317" t="s">
        <v>267</v>
      </c>
      <c r="B10" s="318" t="s">
        <v>269</v>
      </c>
      <c r="C10" s="146"/>
      <c r="D10" s="74"/>
      <c r="E10" s="308"/>
      <c r="F10" s="309"/>
      <c r="G10" s="252">
        <v>6070.8</v>
      </c>
      <c r="H10" s="324">
        <f>D10/G10*100</f>
        <v>0</v>
      </c>
    </row>
    <row r="11" spans="1:8" ht="30.75" customHeight="1">
      <c r="A11" s="246" t="s">
        <v>222</v>
      </c>
      <c r="B11" s="242" t="s">
        <v>237</v>
      </c>
      <c r="C11" s="146">
        <v>-3340.9</v>
      </c>
      <c r="D11" s="74">
        <v>-13338.1</v>
      </c>
      <c r="E11" s="243">
        <f t="shared" si="0"/>
        <v>399.2367326169595</v>
      </c>
      <c r="F11" s="244">
        <f t="shared" si="1"/>
        <v>-9997.2</v>
      </c>
      <c r="G11" s="74">
        <v>8155.5</v>
      </c>
      <c r="H11" s="178">
        <f aca="true" t="shared" si="2" ref="H11:H92">D11/G11*100</f>
        <v>-163.54729936852434</v>
      </c>
    </row>
    <row r="12" spans="1:8" ht="33" customHeight="1" thickBot="1">
      <c r="A12" s="246" t="s">
        <v>222</v>
      </c>
      <c r="B12" s="242" t="s">
        <v>238</v>
      </c>
      <c r="C12" s="146"/>
      <c r="D12" s="74">
        <v>-14293.9</v>
      </c>
      <c r="E12" s="263" t="e">
        <f>D12/C12*100</f>
        <v>#DIV/0!</v>
      </c>
      <c r="F12" s="264">
        <f>D12-C12</f>
        <v>-14293.9</v>
      </c>
      <c r="G12" s="74">
        <v>7741.4</v>
      </c>
      <c r="H12" s="265">
        <f>D12/G12*100</f>
        <v>-184.6423127599659</v>
      </c>
    </row>
    <row r="13" spans="1:8" ht="18" customHeight="1" thickBot="1">
      <c r="A13" s="247" t="s">
        <v>223</v>
      </c>
      <c r="B13" s="248" t="s">
        <v>224</v>
      </c>
      <c r="C13" s="251">
        <v>99</v>
      </c>
      <c r="D13" s="252">
        <v>2176.3</v>
      </c>
      <c r="E13" s="305">
        <f t="shared" si="0"/>
        <v>2198.282828282828</v>
      </c>
      <c r="F13" s="306">
        <f t="shared" si="1"/>
        <v>2077.3</v>
      </c>
      <c r="G13" s="307">
        <v>12569.3</v>
      </c>
      <c r="H13" s="179">
        <f t="shared" si="2"/>
        <v>17.314408916964354</v>
      </c>
    </row>
    <row r="14" spans="1:8" ht="19.5" customHeight="1">
      <c r="A14" s="249" t="s">
        <v>225</v>
      </c>
      <c r="B14" s="250" t="s">
        <v>226</v>
      </c>
      <c r="C14" s="253"/>
      <c r="D14" s="254">
        <v>15321.4</v>
      </c>
      <c r="E14" s="277" t="e">
        <f t="shared" si="0"/>
        <v>#DIV/0!</v>
      </c>
      <c r="F14" s="93">
        <f t="shared" si="1"/>
        <v>15321.4</v>
      </c>
      <c r="G14" s="274">
        <v>2176.3</v>
      </c>
      <c r="H14" s="179">
        <f t="shared" si="2"/>
        <v>704.0113954877544</v>
      </c>
    </row>
    <row r="15" spans="1:8" ht="19.5" customHeight="1">
      <c r="A15" s="275">
        <v>208300</v>
      </c>
      <c r="B15" s="328" t="s">
        <v>239</v>
      </c>
      <c r="C15" s="274"/>
      <c r="D15" s="276">
        <v>-955.8</v>
      </c>
      <c r="E15" s="308" t="e">
        <f aca="true" t="shared" si="3" ref="E15:E21">D15/C15*100</f>
        <v>#DIV/0!</v>
      </c>
      <c r="F15" s="309">
        <f aca="true" t="shared" si="4" ref="F15:F21">D15-C15</f>
        <v>-955.8</v>
      </c>
      <c r="G15" s="254">
        <v>-414</v>
      </c>
      <c r="H15" s="324">
        <f t="shared" si="2"/>
        <v>230.86956521739128</v>
      </c>
    </row>
    <row r="16" spans="1:8" ht="19.5" customHeight="1">
      <c r="A16" s="249" t="s">
        <v>240</v>
      </c>
      <c r="B16" s="328" t="s">
        <v>239</v>
      </c>
      <c r="C16" s="274"/>
      <c r="D16" s="276">
        <v>-955.8</v>
      </c>
      <c r="E16" s="308" t="e">
        <f t="shared" si="3"/>
        <v>#DIV/0!</v>
      </c>
      <c r="F16" s="309">
        <f t="shared" si="4"/>
        <v>-955.8</v>
      </c>
      <c r="G16" s="254">
        <v>-414</v>
      </c>
      <c r="H16" s="324">
        <f t="shared" si="2"/>
        <v>230.86956521739128</v>
      </c>
    </row>
    <row r="17" spans="1:8" ht="31.5" customHeight="1">
      <c r="A17" s="30" t="s">
        <v>227</v>
      </c>
      <c r="B17" s="250" t="s">
        <v>228</v>
      </c>
      <c r="C17" s="274">
        <v>-3439.9</v>
      </c>
      <c r="D17" s="276">
        <v>-193</v>
      </c>
      <c r="E17" s="308">
        <f t="shared" si="3"/>
        <v>5.61062821593651</v>
      </c>
      <c r="F17" s="309">
        <f t="shared" si="4"/>
        <v>3246.9</v>
      </c>
      <c r="G17" s="276">
        <v>-2237.6</v>
      </c>
      <c r="H17" s="324">
        <f t="shared" si="2"/>
        <v>8.625312835180551</v>
      </c>
    </row>
    <row r="18" spans="1:8" ht="33" customHeight="1" thickBot="1">
      <c r="A18" s="255" t="s">
        <v>229</v>
      </c>
      <c r="B18" s="256" t="s">
        <v>241</v>
      </c>
      <c r="C18" s="257">
        <v>-3340.9</v>
      </c>
      <c r="D18" s="258">
        <v>-13338.1</v>
      </c>
      <c r="E18" s="263">
        <f t="shared" si="3"/>
        <v>399.2367326169595</v>
      </c>
      <c r="F18" s="264">
        <f t="shared" si="4"/>
        <v>-9997.2</v>
      </c>
      <c r="G18" s="96">
        <v>14226.3</v>
      </c>
      <c r="H18" s="265">
        <f t="shared" si="2"/>
        <v>-93.75663384014116</v>
      </c>
    </row>
    <row r="19" spans="1:8" ht="31.5" customHeight="1" thickBot="1">
      <c r="A19" s="255" t="s">
        <v>242</v>
      </c>
      <c r="B19" s="316" t="s">
        <v>243</v>
      </c>
      <c r="C19" s="257"/>
      <c r="D19" s="258">
        <v>-14293.9</v>
      </c>
      <c r="E19" s="263" t="e">
        <f t="shared" si="3"/>
        <v>#DIV/0!</v>
      </c>
      <c r="F19" s="264">
        <f t="shared" si="4"/>
        <v>-14293.9</v>
      </c>
      <c r="G19" s="258">
        <v>13812.2</v>
      </c>
      <c r="H19" s="265">
        <f t="shared" si="2"/>
        <v>-103.48749656101126</v>
      </c>
    </row>
    <row r="20" spans="1:8" ht="24" customHeight="1" thickBot="1">
      <c r="A20" s="241" t="s">
        <v>230</v>
      </c>
      <c r="B20" s="242" t="s">
        <v>244</v>
      </c>
      <c r="C20" s="146">
        <v>-3340.9</v>
      </c>
      <c r="D20" s="74">
        <v>-13338.1</v>
      </c>
      <c r="E20" s="263">
        <f t="shared" si="3"/>
        <v>399.2367326169595</v>
      </c>
      <c r="F20" s="264">
        <f t="shared" si="4"/>
        <v>-9997.2</v>
      </c>
      <c r="G20" s="74">
        <v>14226.3</v>
      </c>
      <c r="H20" s="178">
        <f t="shared" si="2"/>
        <v>-93.75663384014116</v>
      </c>
    </row>
    <row r="21" spans="1:8" ht="22.5" customHeight="1" thickBot="1">
      <c r="A21" s="241" t="s">
        <v>230</v>
      </c>
      <c r="B21" s="242" t="s">
        <v>245</v>
      </c>
      <c r="C21" s="146"/>
      <c r="D21" s="74">
        <v>-14293.9</v>
      </c>
      <c r="E21" s="263" t="e">
        <f t="shared" si="3"/>
        <v>#DIV/0!</v>
      </c>
      <c r="F21" s="264">
        <f t="shared" si="4"/>
        <v>-14293.9</v>
      </c>
      <c r="G21" s="74">
        <v>13812.2</v>
      </c>
      <c r="H21" s="265">
        <f>D21/G21*100</f>
        <v>-103.48749656101126</v>
      </c>
    </row>
    <row r="22" spans="1:8" ht="21" customHeight="1" thickBot="1">
      <c r="A22" s="259" t="s">
        <v>231</v>
      </c>
      <c r="B22" s="256" t="s">
        <v>246</v>
      </c>
      <c r="C22" s="257">
        <v>-3340.9</v>
      </c>
      <c r="D22" s="258">
        <v>-13338.1</v>
      </c>
      <c r="E22" s="105">
        <f t="shared" si="0"/>
        <v>399.2367326169595</v>
      </c>
      <c r="F22" s="288">
        <f t="shared" si="1"/>
        <v>-9997.2</v>
      </c>
      <c r="G22" s="258">
        <v>8155.5</v>
      </c>
      <c r="H22" s="178">
        <f t="shared" si="2"/>
        <v>-163.54729936852434</v>
      </c>
    </row>
    <row r="23" spans="1:8" ht="20.25" customHeight="1" thickBot="1">
      <c r="A23" s="259" t="s">
        <v>231</v>
      </c>
      <c r="B23" s="256" t="s">
        <v>247</v>
      </c>
      <c r="C23" s="257"/>
      <c r="D23" s="303">
        <v>-14293.9</v>
      </c>
      <c r="E23" s="105" t="e">
        <f t="shared" si="0"/>
        <v>#DIV/0!</v>
      </c>
      <c r="F23" s="288">
        <f t="shared" si="1"/>
        <v>-14293.9</v>
      </c>
      <c r="G23" s="303">
        <v>7741.4</v>
      </c>
      <c r="H23" s="178">
        <f t="shared" si="2"/>
        <v>-184.6423127599659</v>
      </c>
    </row>
    <row r="24" spans="1:8" ht="19.5" customHeight="1" thickBot="1">
      <c r="A24" s="279" t="s">
        <v>248</v>
      </c>
      <c r="B24" s="248" t="s">
        <v>224</v>
      </c>
      <c r="C24" s="274">
        <v>99</v>
      </c>
      <c r="D24" s="286">
        <v>2176.3</v>
      </c>
      <c r="E24" s="277">
        <f t="shared" si="0"/>
        <v>2198.282828282828</v>
      </c>
      <c r="F24" s="285">
        <f t="shared" si="1"/>
        <v>2077.3</v>
      </c>
      <c r="G24" s="286">
        <v>12569.3</v>
      </c>
      <c r="H24" s="179">
        <f t="shared" si="2"/>
        <v>17.314408916964354</v>
      </c>
    </row>
    <row r="25" spans="1:8" ht="18.75" customHeight="1" thickBot="1">
      <c r="A25" s="280" t="s">
        <v>249</v>
      </c>
      <c r="B25" s="250" t="s">
        <v>226</v>
      </c>
      <c r="C25" s="274"/>
      <c r="D25" s="276">
        <v>15321.4</v>
      </c>
      <c r="E25" s="277" t="e">
        <f t="shared" si="0"/>
        <v>#DIV/0!</v>
      </c>
      <c r="F25" s="285">
        <f t="shared" si="1"/>
        <v>15321.4</v>
      </c>
      <c r="G25" s="276">
        <v>2176.3</v>
      </c>
      <c r="H25" s="179">
        <f t="shared" si="2"/>
        <v>704.0113954877544</v>
      </c>
    </row>
    <row r="26" spans="1:8" ht="20.25" customHeight="1" thickBot="1">
      <c r="A26" s="281" t="s">
        <v>250</v>
      </c>
      <c r="B26" s="250" t="s">
        <v>239</v>
      </c>
      <c r="C26" s="287"/>
      <c r="D26" s="276">
        <v>-955.8</v>
      </c>
      <c r="E26" s="277" t="e">
        <f t="shared" si="0"/>
        <v>#DIV/0!</v>
      </c>
      <c r="F26" s="285">
        <f t="shared" si="1"/>
        <v>-955.8</v>
      </c>
      <c r="G26" s="276">
        <v>-414</v>
      </c>
      <c r="H26" s="179">
        <f t="shared" si="2"/>
        <v>230.86956521739128</v>
      </c>
    </row>
    <row r="27" spans="1:8" ht="20.25" customHeight="1" thickBot="1">
      <c r="A27" s="282" t="s">
        <v>264</v>
      </c>
      <c r="B27" s="250" t="s">
        <v>239</v>
      </c>
      <c r="C27" s="287"/>
      <c r="D27" s="276">
        <v>-955.8</v>
      </c>
      <c r="E27" s="277" t="e">
        <f t="shared" si="0"/>
        <v>#DIV/0!</v>
      </c>
      <c r="F27" s="285">
        <f t="shared" si="1"/>
        <v>-955.8</v>
      </c>
      <c r="G27" s="276">
        <v>-414</v>
      </c>
      <c r="H27" s="179">
        <f t="shared" si="2"/>
        <v>230.86956521739128</v>
      </c>
    </row>
    <row r="28" spans="1:8" ht="18" customHeight="1" hidden="1">
      <c r="A28" s="41"/>
      <c r="B28" s="112"/>
      <c r="C28" s="274"/>
      <c r="D28" s="276"/>
      <c r="E28" s="277" t="e">
        <f t="shared" si="0"/>
        <v>#DIV/0!</v>
      </c>
      <c r="F28" s="285">
        <f t="shared" si="1"/>
        <v>0</v>
      </c>
      <c r="G28" s="276"/>
      <c r="H28" s="179" t="e">
        <f t="shared" si="2"/>
        <v>#DIV/0!</v>
      </c>
    </row>
    <row r="29" spans="1:8" ht="33.75" customHeight="1" thickBot="1">
      <c r="A29" s="283" t="s">
        <v>251</v>
      </c>
      <c r="B29" s="250" t="s">
        <v>228</v>
      </c>
      <c r="C29" s="274">
        <v>-3439.9</v>
      </c>
      <c r="D29" s="276">
        <v>-193</v>
      </c>
      <c r="E29" s="277">
        <f t="shared" si="0"/>
        <v>5.61062821593651</v>
      </c>
      <c r="F29" s="285">
        <f t="shared" si="1"/>
        <v>3246.9</v>
      </c>
      <c r="G29" s="286">
        <v>-2237.6</v>
      </c>
      <c r="H29" s="179">
        <f t="shared" si="2"/>
        <v>8.625312835180551</v>
      </c>
    </row>
    <row r="30" spans="1:8" ht="38.25" customHeight="1" thickBot="1">
      <c r="A30" s="60" t="s">
        <v>270</v>
      </c>
      <c r="B30" s="319" t="s">
        <v>269</v>
      </c>
      <c r="C30" s="257"/>
      <c r="D30" s="303"/>
      <c r="E30" s="105" t="e">
        <f t="shared" si="0"/>
        <v>#DIV/0!</v>
      </c>
      <c r="F30" s="288">
        <f t="shared" si="1"/>
        <v>0</v>
      </c>
      <c r="G30" s="303">
        <v>6070.8</v>
      </c>
      <c r="H30" s="178">
        <f t="shared" si="2"/>
        <v>0</v>
      </c>
    </row>
    <row r="31" spans="1:8" ht="48.75" customHeight="1" hidden="1" thickBot="1">
      <c r="A31" s="283"/>
      <c r="B31" s="112"/>
      <c r="C31" s="274"/>
      <c r="D31" s="276"/>
      <c r="E31" s="277" t="e">
        <f t="shared" si="0"/>
        <v>#DIV/0!</v>
      </c>
      <c r="F31" s="285">
        <f t="shared" si="1"/>
        <v>0</v>
      </c>
      <c r="G31" s="276"/>
      <c r="H31" s="179" t="e">
        <f t="shared" si="2"/>
        <v>#DIV/0!</v>
      </c>
    </row>
    <row r="32" spans="1:8" ht="16.5" hidden="1" thickBot="1">
      <c r="A32" s="283"/>
      <c r="B32" s="112"/>
      <c r="C32" s="274"/>
      <c r="D32" s="286"/>
      <c r="E32" s="277" t="e">
        <f t="shared" si="0"/>
        <v>#DIV/0!</v>
      </c>
      <c r="F32" s="285">
        <f t="shared" si="1"/>
        <v>0</v>
      </c>
      <c r="G32" s="286"/>
      <c r="H32" s="179" t="e">
        <f t="shared" si="2"/>
        <v>#DIV/0!</v>
      </c>
    </row>
    <row r="33" spans="1:8" ht="47.25" customHeight="1" thickBot="1">
      <c r="A33" s="60" t="s">
        <v>252</v>
      </c>
      <c r="B33" s="284" t="s">
        <v>254</v>
      </c>
      <c r="C33" s="257">
        <v>-3340.9</v>
      </c>
      <c r="D33" s="258">
        <v>-13338.1</v>
      </c>
      <c r="E33" s="105">
        <f t="shared" si="0"/>
        <v>399.2367326169595</v>
      </c>
      <c r="F33" s="288">
        <f t="shared" si="1"/>
        <v>-9997.2</v>
      </c>
      <c r="G33" s="258">
        <v>14226.3</v>
      </c>
      <c r="H33" s="178">
        <f t="shared" si="2"/>
        <v>-93.75663384014116</v>
      </c>
    </row>
    <row r="34" spans="1:8" ht="32.25" hidden="1" thickBot="1">
      <c r="A34" s="32"/>
      <c r="B34" s="278" t="s">
        <v>254</v>
      </c>
      <c r="C34" s="257"/>
      <c r="D34" s="258"/>
      <c r="E34" s="105"/>
      <c r="F34" s="288"/>
      <c r="G34" s="258"/>
      <c r="H34" s="178" t="e">
        <f t="shared" si="2"/>
        <v>#DIV/0!</v>
      </c>
    </row>
    <row r="35" spans="1:8" ht="51" customHeight="1" thickBot="1">
      <c r="A35" s="60" t="s">
        <v>253</v>
      </c>
      <c r="B35" s="284" t="s">
        <v>265</v>
      </c>
      <c r="C35" s="257"/>
      <c r="D35" s="258">
        <v>-14293.9</v>
      </c>
      <c r="E35" s="105" t="e">
        <f aca="true" t="shared" si="5" ref="E35:E68">D35/C35*100</f>
        <v>#DIV/0!</v>
      </c>
      <c r="F35" s="288">
        <f aca="true" t="shared" si="6" ref="F35:F46">D35-C35</f>
        <v>-14293.9</v>
      </c>
      <c r="G35" s="258">
        <v>13812.2</v>
      </c>
      <c r="H35" s="178">
        <f t="shared" si="2"/>
        <v>-103.48749656101126</v>
      </c>
    </row>
    <row r="36" spans="1:8" ht="16.5" hidden="1" thickBot="1">
      <c r="A36" s="32"/>
      <c r="B36" s="112"/>
      <c r="C36" s="274"/>
      <c r="D36" s="276"/>
      <c r="E36" s="277" t="e">
        <f t="shared" si="5"/>
        <v>#DIV/0!</v>
      </c>
      <c r="F36" s="285">
        <f t="shared" si="6"/>
        <v>0</v>
      </c>
      <c r="G36" s="19"/>
      <c r="H36" s="179" t="e">
        <f t="shared" si="2"/>
        <v>#DIV/0!</v>
      </c>
    </row>
    <row r="37" spans="1:8" ht="33.75" customHeight="1" thickBot="1">
      <c r="A37" s="32"/>
      <c r="B37" s="294" t="s">
        <v>255</v>
      </c>
      <c r="C37" s="274"/>
      <c r="D37" s="276"/>
      <c r="E37" s="277"/>
      <c r="F37" s="285"/>
      <c r="G37" s="19"/>
      <c r="H37" s="179"/>
    </row>
    <row r="38" spans="1:8" ht="18.75" customHeight="1" thickBot="1">
      <c r="A38" s="266"/>
      <c r="B38" s="327" t="s">
        <v>232</v>
      </c>
      <c r="C38" s="257">
        <v>-31969.3</v>
      </c>
      <c r="D38" s="258">
        <v>7644.5</v>
      </c>
      <c r="E38" s="105">
        <f t="shared" si="5"/>
        <v>-23.91200307795291</v>
      </c>
      <c r="F38" s="288">
        <f t="shared" si="6"/>
        <v>39613.8</v>
      </c>
      <c r="G38" s="258">
        <v>-5664.6</v>
      </c>
      <c r="H38" s="178">
        <f t="shared" si="2"/>
        <v>-134.9521590227024</v>
      </c>
    </row>
    <row r="39" spans="1:8" ht="16.5" customHeight="1" thickBot="1">
      <c r="A39" s="267"/>
      <c r="B39" s="327" t="s">
        <v>233</v>
      </c>
      <c r="C39" s="257"/>
      <c r="D39" s="258">
        <v>7394.5</v>
      </c>
      <c r="E39" s="105" t="e">
        <f t="shared" si="5"/>
        <v>#DIV/0!</v>
      </c>
      <c r="F39" s="312">
        <f t="shared" si="6"/>
        <v>7394.5</v>
      </c>
      <c r="G39" s="258">
        <v>-5403.6</v>
      </c>
      <c r="H39" s="178">
        <f t="shared" si="2"/>
        <v>-136.84395588126432</v>
      </c>
    </row>
    <row r="40" spans="1:8" ht="19.5" customHeight="1" thickBot="1">
      <c r="A40" s="260" t="s">
        <v>220</v>
      </c>
      <c r="B40" s="261" t="s">
        <v>235</v>
      </c>
      <c r="C40" s="257">
        <v>31969.3</v>
      </c>
      <c r="D40" s="258">
        <v>-7644.5</v>
      </c>
      <c r="E40" s="105">
        <f t="shared" si="5"/>
        <v>-23.91200307795291</v>
      </c>
      <c r="F40" s="288">
        <f t="shared" si="6"/>
        <v>-39613.8</v>
      </c>
      <c r="G40" s="258">
        <v>5664.6</v>
      </c>
      <c r="H40" s="178">
        <f t="shared" si="2"/>
        <v>-134.9521590227024</v>
      </c>
    </row>
    <row r="41" spans="1:8" ht="21.75" customHeight="1" hidden="1" thickBot="1">
      <c r="A41" s="260" t="s">
        <v>220</v>
      </c>
      <c r="B41" s="261" t="s">
        <v>221</v>
      </c>
      <c r="C41" s="257"/>
      <c r="D41" s="258"/>
      <c r="E41" s="105" t="e">
        <f t="shared" si="5"/>
        <v>#DIV/0!</v>
      </c>
      <c r="F41" s="288">
        <f t="shared" si="6"/>
        <v>0</v>
      </c>
      <c r="G41" s="258"/>
      <c r="H41" s="178" t="e">
        <f t="shared" si="2"/>
        <v>#DIV/0!</v>
      </c>
    </row>
    <row r="42" spans="1:8" ht="18.75" customHeight="1" thickBot="1">
      <c r="A42" s="260" t="s">
        <v>220</v>
      </c>
      <c r="B42" s="261" t="s">
        <v>236</v>
      </c>
      <c r="C42" s="290"/>
      <c r="D42" s="291">
        <v>-7394.5</v>
      </c>
      <c r="E42" s="292" t="e">
        <f t="shared" si="5"/>
        <v>#DIV/0!</v>
      </c>
      <c r="F42" s="293">
        <f t="shared" si="6"/>
        <v>-7394.5</v>
      </c>
      <c r="G42" s="291">
        <v>5403.6</v>
      </c>
      <c r="H42" s="178">
        <f t="shared" si="2"/>
        <v>-136.84395588126432</v>
      </c>
    </row>
    <row r="43" spans="1:8" ht="32.25" customHeight="1" thickBot="1">
      <c r="A43" s="246" t="s">
        <v>256</v>
      </c>
      <c r="B43" s="242" t="s">
        <v>257</v>
      </c>
      <c r="C43" s="289"/>
      <c r="D43" s="291">
        <v>36.9</v>
      </c>
      <c r="E43" s="292" t="e">
        <f t="shared" si="5"/>
        <v>#DIV/0!</v>
      </c>
      <c r="F43" s="292">
        <f t="shared" si="6"/>
        <v>36.9</v>
      </c>
      <c r="G43" s="291">
        <v>-379.3</v>
      </c>
      <c r="H43" s="178">
        <f t="shared" si="2"/>
        <v>-9.72844713946744</v>
      </c>
    </row>
    <row r="44" spans="1:8" ht="33.75" customHeight="1" thickBot="1">
      <c r="A44" s="246" t="s">
        <v>256</v>
      </c>
      <c r="B44" s="242" t="s">
        <v>258</v>
      </c>
      <c r="C44" s="301"/>
      <c r="D44" s="302">
        <v>36.9</v>
      </c>
      <c r="E44" s="292" t="e">
        <f t="shared" si="5"/>
        <v>#DIV/0!</v>
      </c>
      <c r="F44" s="293">
        <f t="shared" si="6"/>
        <v>36.9</v>
      </c>
      <c r="G44" s="291">
        <v>-379.3</v>
      </c>
      <c r="H44" s="178">
        <f t="shared" si="2"/>
        <v>-9.72844713946744</v>
      </c>
    </row>
    <row r="45" spans="1:8" ht="18.75" customHeight="1" thickBot="1">
      <c r="A45" s="247" t="s">
        <v>259</v>
      </c>
      <c r="B45" s="248" t="s">
        <v>224</v>
      </c>
      <c r="C45" s="299"/>
      <c r="D45" s="295">
        <v>2654.5</v>
      </c>
      <c r="E45" s="310" t="e">
        <f t="shared" si="5"/>
        <v>#DIV/0!</v>
      </c>
      <c r="F45" s="311">
        <f t="shared" si="6"/>
        <v>2654.5</v>
      </c>
      <c r="G45" s="295">
        <v>2276</v>
      </c>
      <c r="H45" s="179">
        <f t="shared" si="2"/>
        <v>116.63005272407733</v>
      </c>
    </row>
    <row r="46" spans="1:8" ht="20.25" customHeight="1" thickBot="1">
      <c r="A46" s="249" t="s">
        <v>260</v>
      </c>
      <c r="B46" s="250" t="s">
        <v>226</v>
      </c>
      <c r="C46" s="299"/>
      <c r="D46" s="295">
        <v>2466.9</v>
      </c>
      <c r="E46" s="310" t="e">
        <f t="shared" si="5"/>
        <v>#DIV/0!</v>
      </c>
      <c r="F46" s="311">
        <f t="shared" si="6"/>
        <v>2466.9</v>
      </c>
      <c r="G46" s="295">
        <v>2654.5</v>
      </c>
      <c r="H46" s="179">
        <f t="shared" si="2"/>
        <v>92.93275569787154</v>
      </c>
    </row>
    <row r="47" spans="1:8" ht="16.5" customHeight="1" thickBot="1">
      <c r="A47" s="275">
        <v>205300</v>
      </c>
      <c r="B47" s="328" t="s">
        <v>262</v>
      </c>
      <c r="C47" s="251"/>
      <c r="D47" s="252">
        <v>-150.7</v>
      </c>
      <c r="E47" s="310" t="e">
        <f t="shared" si="5"/>
        <v>#DIV/0!</v>
      </c>
      <c r="F47" s="310">
        <f aca="true" t="shared" si="7" ref="F47:F81">D47-C47</f>
        <v>-150.7</v>
      </c>
      <c r="G47" s="252">
        <v>-0.8</v>
      </c>
      <c r="H47" s="325">
        <f>D47/G47*100</f>
        <v>18837.499999999996</v>
      </c>
    </row>
    <row r="48" spans="1:8" ht="16.5" customHeight="1" thickBot="1">
      <c r="A48" s="275">
        <v>205300</v>
      </c>
      <c r="B48" s="328" t="s">
        <v>239</v>
      </c>
      <c r="C48" s="251"/>
      <c r="D48" s="252">
        <v>-150.7</v>
      </c>
      <c r="E48" s="310" t="e">
        <f t="shared" si="5"/>
        <v>#DIV/0!</v>
      </c>
      <c r="F48" s="310">
        <f t="shared" si="7"/>
        <v>-150.7</v>
      </c>
      <c r="G48" s="252">
        <v>-0.8</v>
      </c>
      <c r="H48" s="325">
        <f t="shared" si="2"/>
        <v>18837.499999999996</v>
      </c>
    </row>
    <row r="49" spans="1:8" ht="19.5" customHeight="1" thickBot="1">
      <c r="A49" s="249" t="s">
        <v>261</v>
      </c>
      <c r="B49" s="328" t="s">
        <v>262</v>
      </c>
      <c r="C49" s="299"/>
      <c r="D49" s="252">
        <v>-150.7</v>
      </c>
      <c r="E49" s="310" t="e">
        <f t="shared" si="5"/>
        <v>#DIV/0!</v>
      </c>
      <c r="F49" s="310">
        <f t="shared" si="7"/>
        <v>-150.7</v>
      </c>
      <c r="G49" s="252">
        <v>-0.8</v>
      </c>
      <c r="H49" s="325">
        <f t="shared" si="2"/>
        <v>18837.499999999996</v>
      </c>
    </row>
    <row r="50" spans="1:8" ht="20.25" customHeight="1" thickBot="1">
      <c r="A50" s="249" t="s">
        <v>261</v>
      </c>
      <c r="B50" s="328" t="s">
        <v>239</v>
      </c>
      <c r="C50" s="299"/>
      <c r="D50" s="252">
        <v>-150.7</v>
      </c>
      <c r="E50" s="310" t="e">
        <f t="shared" si="5"/>
        <v>#DIV/0!</v>
      </c>
      <c r="F50" s="310">
        <f t="shared" si="7"/>
        <v>-150.7</v>
      </c>
      <c r="G50" s="252">
        <v>-0.8</v>
      </c>
      <c r="H50" s="325">
        <f t="shared" si="2"/>
        <v>18837.499999999996</v>
      </c>
    </row>
    <row r="51" spans="1:8" ht="30.75" customHeight="1" thickBot="1">
      <c r="A51" s="296" t="s">
        <v>222</v>
      </c>
      <c r="B51" s="242" t="s">
        <v>237</v>
      </c>
      <c r="C51" s="290">
        <v>31969.3</v>
      </c>
      <c r="D51" s="291">
        <v>-7681.4</v>
      </c>
      <c r="E51" s="292">
        <f t="shared" si="5"/>
        <v>-24.027426312118187</v>
      </c>
      <c r="F51" s="292">
        <f t="shared" si="7"/>
        <v>-39650.7</v>
      </c>
      <c r="G51" s="291">
        <v>6043.9</v>
      </c>
      <c r="H51" s="178">
        <f t="shared" si="2"/>
        <v>-127.09343304819735</v>
      </c>
    </row>
    <row r="52" spans="1:8" ht="31.5" customHeight="1" thickBot="1">
      <c r="A52" s="296" t="s">
        <v>222</v>
      </c>
      <c r="B52" s="242" t="s">
        <v>238</v>
      </c>
      <c r="C52" s="290"/>
      <c r="D52" s="291">
        <v>-7431.4</v>
      </c>
      <c r="E52" s="292" t="e">
        <f t="shared" si="5"/>
        <v>#DIV/0!</v>
      </c>
      <c r="F52" s="292">
        <f t="shared" si="7"/>
        <v>-7431.4</v>
      </c>
      <c r="G52" s="291">
        <v>5782.9</v>
      </c>
      <c r="H52" s="178">
        <f t="shared" si="2"/>
        <v>-128.50645869719347</v>
      </c>
    </row>
    <row r="53" spans="1:8" ht="20.25" customHeight="1" thickBot="1">
      <c r="A53" s="247" t="s">
        <v>223</v>
      </c>
      <c r="B53" s="248" t="s">
        <v>224</v>
      </c>
      <c r="C53" s="251">
        <v>28529.4</v>
      </c>
      <c r="D53" s="252">
        <v>35236.8</v>
      </c>
      <c r="E53" s="310">
        <f t="shared" si="5"/>
        <v>123.51048392184904</v>
      </c>
      <c r="F53" s="310">
        <f t="shared" si="7"/>
        <v>6707.4000000000015</v>
      </c>
      <c r="G53" s="252">
        <v>39043.1</v>
      </c>
      <c r="H53" s="179">
        <f t="shared" si="2"/>
        <v>90.25103027167414</v>
      </c>
    </row>
    <row r="54" spans="1:8" ht="19.5" customHeight="1" thickBot="1">
      <c r="A54" s="249" t="s">
        <v>225</v>
      </c>
      <c r="B54" s="250" t="s">
        <v>226</v>
      </c>
      <c r="C54" s="251"/>
      <c r="D54" s="252">
        <v>42422.2</v>
      </c>
      <c r="E54" s="310" t="e">
        <f t="shared" si="5"/>
        <v>#DIV/0!</v>
      </c>
      <c r="F54" s="310">
        <f t="shared" si="7"/>
        <v>42422.2</v>
      </c>
      <c r="G54" s="252">
        <v>35236.8</v>
      </c>
      <c r="H54" s="179">
        <f t="shared" si="2"/>
        <v>120.39174953457747</v>
      </c>
    </row>
    <row r="55" spans="1:8" ht="19.5" customHeight="1" thickBot="1">
      <c r="A55" s="297" t="s">
        <v>263</v>
      </c>
      <c r="B55" s="250" t="s">
        <v>262</v>
      </c>
      <c r="C55" s="251"/>
      <c r="D55" s="252">
        <v>-689.1</v>
      </c>
      <c r="E55" s="310" t="e">
        <f t="shared" si="5"/>
        <v>#DIV/0!</v>
      </c>
      <c r="F55" s="310">
        <f t="shared" si="7"/>
        <v>-689.1</v>
      </c>
      <c r="G55" s="252"/>
      <c r="H55" s="179" t="e">
        <f t="shared" si="2"/>
        <v>#DIV/0!</v>
      </c>
    </row>
    <row r="56" spans="1:8" ht="18.75" customHeight="1" thickBot="1">
      <c r="A56" s="297" t="s">
        <v>263</v>
      </c>
      <c r="B56" s="250" t="s">
        <v>239</v>
      </c>
      <c r="C56" s="251"/>
      <c r="D56" s="252">
        <v>-439.1</v>
      </c>
      <c r="E56" s="310" t="e">
        <f t="shared" si="5"/>
        <v>#DIV/0!</v>
      </c>
      <c r="F56" s="310">
        <f t="shared" si="7"/>
        <v>-439.1</v>
      </c>
      <c r="G56" s="252">
        <v>-261</v>
      </c>
      <c r="H56" s="179">
        <f t="shared" si="2"/>
        <v>168.23754789272033</v>
      </c>
    </row>
    <row r="57" spans="1:8" ht="18.75" customHeight="1" thickBot="1">
      <c r="A57" s="297" t="s">
        <v>240</v>
      </c>
      <c r="B57" s="250" t="s">
        <v>262</v>
      </c>
      <c r="C57" s="251"/>
      <c r="D57" s="252">
        <v>-689.1</v>
      </c>
      <c r="E57" s="310" t="e">
        <f t="shared" si="5"/>
        <v>#DIV/0!</v>
      </c>
      <c r="F57" s="310">
        <f t="shared" si="7"/>
        <v>-689.1</v>
      </c>
      <c r="G57" s="252"/>
      <c r="H57" s="179" t="e">
        <f t="shared" si="2"/>
        <v>#DIV/0!</v>
      </c>
    </row>
    <row r="58" spans="1:8" ht="20.25" customHeight="1" thickBot="1">
      <c r="A58" s="297" t="s">
        <v>240</v>
      </c>
      <c r="B58" s="250" t="s">
        <v>239</v>
      </c>
      <c r="C58" s="251"/>
      <c r="D58" s="252">
        <v>-439.1</v>
      </c>
      <c r="E58" s="310" t="e">
        <f t="shared" si="5"/>
        <v>#DIV/0!</v>
      </c>
      <c r="F58" s="310">
        <f t="shared" si="7"/>
        <v>-439.1</v>
      </c>
      <c r="G58" s="252">
        <v>-261</v>
      </c>
      <c r="H58" s="179">
        <f t="shared" si="2"/>
        <v>168.23754789272033</v>
      </c>
    </row>
    <row r="59" spans="1:8" ht="33" customHeight="1" thickBot="1">
      <c r="A59" s="30" t="s">
        <v>227</v>
      </c>
      <c r="B59" s="250" t="s">
        <v>228</v>
      </c>
      <c r="C59" s="251">
        <v>3439.9</v>
      </c>
      <c r="D59" s="252">
        <v>193</v>
      </c>
      <c r="E59" s="310">
        <f t="shared" si="5"/>
        <v>5.61062821593651</v>
      </c>
      <c r="F59" s="310">
        <f t="shared" si="7"/>
        <v>-3246.9</v>
      </c>
      <c r="G59" s="307">
        <v>2237.6</v>
      </c>
      <c r="H59" s="179">
        <f t="shared" si="2"/>
        <v>8.625312835180551</v>
      </c>
    </row>
    <row r="60" spans="1:8" ht="31.5" customHeight="1" thickBot="1">
      <c r="A60" s="255" t="s">
        <v>229</v>
      </c>
      <c r="B60" s="256" t="s">
        <v>241</v>
      </c>
      <c r="C60" s="290">
        <v>31969.3</v>
      </c>
      <c r="D60" s="291">
        <v>-7644.5</v>
      </c>
      <c r="E60" s="292">
        <f t="shared" si="5"/>
        <v>-23.91200307795291</v>
      </c>
      <c r="F60" s="313">
        <f t="shared" si="7"/>
        <v>-39613.8</v>
      </c>
      <c r="G60" s="347">
        <v>5664.6</v>
      </c>
      <c r="H60" s="178">
        <f t="shared" si="2"/>
        <v>-134.9521590227024</v>
      </c>
    </row>
    <row r="61" spans="1:8" ht="32.25" customHeight="1" thickBot="1">
      <c r="A61" s="255" t="s">
        <v>242</v>
      </c>
      <c r="B61" s="256" t="s">
        <v>243</v>
      </c>
      <c r="C61" s="290"/>
      <c r="D61" s="291">
        <v>-7394.5</v>
      </c>
      <c r="E61" s="292" t="e">
        <f t="shared" si="5"/>
        <v>#DIV/0!</v>
      </c>
      <c r="F61" s="244">
        <f t="shared" si="7"/>
        <v>-7394.5</v>
      </c>
      <c r="G61" s="74">
        <v>5403.6</v>
      </c>
      <c r="H61" s="178">
        <f t="shared" si="2"/>
        <v>-136.84395588126432</v>
      </c>
    </row>
    <row r="62" spans="1:8" ht="21" customHeight="1" thickBot="1">
      <c r="A62" s="241" t="s">
        <v>230</v>
      </c>
      <c r="B62" s="242" t="s">
        <v>244</v>
      </c>
      <c r="C62" s="257">
        <v>31969.3</v>
      </c>
      <c r="D62" s="303">
        <v>-7644.5</v>
      </c>
      <c r="E62" s="105">
        <f t="shared" si="5"/>
        <v>-23.91200307795291</v>
      </c>
      <c r="F62" s="304">
        <f t="shared" si="7"/>
        <v>-39613.8</v>
      </c>
      <c r="G62" s="322">
        <v>5664.6</v>
      </c>
      <c r="H62" s="178">
        <f t="shared" si="2"/>
        <v>-134.9521590227024</v>
      </c>
    </row>
    <row r="63" spans="1:8" ht="19.5" customHeight="1" thickBot="1">
      <c r="A63" s="241" t="s">
        <v>230</v>
      </c>
      <c r="B63" s="242" t="s">
        <v>245</v>
      </c>
      <c r="C63" s="257"/>
      <c r="D63" s="258">
        <v>-7394.5</v>
      </c>
      <c r="E63" s="105" t="e">
        <f t="shared" si="5"/>
        <v>#DIV/0!</v>
      </c>
      <c r="F63" s="304">
        <f t="shared" si="7"/>
        <v>-7394.5</v>
      </c>
      <c r="G63" s="96">
        <v>5403.6</v>
      </c>
      <c r="H63" s="178">
        <f t="shared" si="2"/>
        <v>-136.84395588126432</v>
      </c>
    </row>
    <row r="64" spans="1:8" ht="18.75" customHeight="1" hidden="1">
      <c r="A64" s="259" t="s">
        <v>231</v>
      </c>
      <c r="B64" s="256" t="s">
        <v>246</v>
      </c>
      <c r="C64" s="257"/>
      <c r="D64" s="258"/>
      <c r="E64" s="105" t="e">
        <f t="shared" si="5"/>
        <v>#DIV/0!</v>
      </c>
      <c r="F64" s="304">
        <f t="shared" si="7"/>
        <v>0</v>
      </c>
      <c r="G64" s="323"/>
      <c r="H64" s="177" t="e">
        <f t="shared" si="2"/>
        <v>#DIV/0!</v>
      </c>
    </row>
    <row r="65" spans="1:8" ht="18.75" customHeight="1" thickBot="1">
      <c r="A65" s="259" t="s">
        <v>231</v>
      </c>
      <c r="B65" s="256" t="s">
        <v>246</v>
      </c>
      <c r="C65" s="290">
        <v>31969.3</v>
      </c>
      <c r="D65" s="291">
        <v>-7644.5</v>
      </c>
      <c r="E65" s="292">
        <f t="shared" si="5"/>
        <v>-23.91200307795291</v>
      </c>
      <c r="F65" s="244">
        <f t="shared" si="7"/>
        <v>-39613.8</v>
      </c>
      <c r="G65" s="74">
        <v>5664.6</v>
      </c>
      <c r="H65" s="178">
        <f t="shared" si="2"/>
        <v>-134.9521590227024</v>
      </c>
    </row>
    <row r="66" spans="1:8" ht="16.5" customHeight="1" thickBot="1">
      <c r="A66" s="259" t="s">
        <v>231</v>
      </c>
      <c r="B66" s="256" t="s">
        <v>247</v>
      </c>
      <c r="C66" s="290"/>
      <c r="D66" s="291">
        <v>-7394.5</v>
      </c>
      <c r="E66" s="292" t="e">
        <f t="shared" si="5"/>
        <v>#DIV/0!</v>
      </c>
      <c r="F66" s="244">
        <f t="shared" si="7"/>
        <v>-7394.5</v>
      </c>
      <c r="G66" s="74">
        <v>5403.6</v>
      </c>
      <c r="H66" s="178">
        <f t="shared" si="2"/>
        <v>-136.84395588126432</v>
      </c>
    </row>
    <row r="67" spans="1:8" ht="20.25" customHeight="1" thickBot="1">
      <c r="A67" s="279" t="s">
        <v>248</v>
      </c>
      <c r="B67" s="248" t="s">
        <v>224</v>
      </c>
      <c r="C67" s="251">
        <v>28529.4</v>
      </c>
      <c r="D67" s="252">
        <v>37891.3</v>
      </c>
      <c r="E67" s="310">
        <f t="shared" si="5"/>
        <v>132.81492074842095</v>
      </c>
      <c r="F67" s="310">
        <f t="shared" si="7"/>
        <v>9361.900000000001</v>
      </c>
      <c r="G67" s="307">
        <v>41319.1</v>
      </c>
      <c r="H67" s="179">
        <f t="shared" si="2"/>
        <v>91.70407874324465</v>
      </c>
    </row>
    <row r="68" spans="1:8" ht="17.25" customHeight="1" thickBot="1">
      <c r="A68" s="280" t="s">
        <v>249</v>
      </c>
      <c r="B68" s="250" t="s">
        <v>226</v>
      </c>
      <c r="C68" s="251"/>
      <c r="D68" s="252">
        <v>44889.1</v>
      </c>
      <c r="E68" s="310" t="e">
        <f t="shared" si="5"/>
        <v>#DIV/0!</v>
      </c>
      <c r="F68" s="306">
        <f t="shared" si="7"/>
        <v>44889.1</v>
      </c>
      <c r="G68" s="307">
        <v>37891.3</v>
      </c>
      <c r="H68" s="179">
        <f t="shared" si="2"/>
        <v>118.46809161997606</v>
      </c>
    </row>
    <row r="69" spans="1:8" ht="16.5" hidden="1" thickBot="1">
      <c r="A69" s="281" t="s">
        <v>250</v>
      </c>
      <c r="B69" s="250" t="s">
        <v>239</v>
      </c>
      <c r="C69" s="299"/>
      <c r="D69" s="295"/>
      <c r="E69" s="321">
        <f>ROUND(IF(D69=0,0,D69/C69),3)</f>
        <v>0</v>
      </c>
      <c r="F69" s="306">
        <f t="shared" si="7"/>
        <v>0</v>
      </c>
      <c r="G69" s="320"/>
      <c r="H69" s="178" t="e">
        <f t="shared" si="2"/>
        <v>#DIV/0!</v>
      </c>
    </row>
    <row r="70" spans="1:8" ht="16.5" thickBot="1">
      <c r="A70" s="282" t="s">
        <v>250</v>
      </c>
      <c r="B70" s="250" t="s">
        <v>262</v>
      </c>
      <c r="C70" s="290"/>
      <c r="D70" s="252">
        <v>-839.8</v>
      </c>
      <c r="E70" s="310" t="e">
        <f aca="true" t="shared" si="8" ref="E70:E81">D70/C70*100</f>
        <v>#DIV/0!</v>
      </c>
      <c r="F70" s="305">
        <f t="shared" si="7"/>
        <v>-839.8</v>
      </c>
      <c r="G70" s="307">
        <v>-0.8</v>
      </c>
      <c r="H70" s="325">
        <f t="shared" si="2"/>
        <v>104974.99999999997</v>
      </c>
    </row>
    <row r="71" spans="1:8" ht="16.5" customHeight="1" thickBot="1">
      <c r="A71" s="282" t="s">
        <v>250</v>
      </c>
      <c r="B71" s="250" t="s">
        <v>239</v>
      </c>
      <c r="C71" s="300"/>
      <c r="D71" s="300">
        <v>-589.8</v>
      </c>
      <c r="E71" s="310" t="e">
        <f t="shared" si="8"/>
        <v>#DIV/0!</v>
      </c>
      <c r="F71" s="306">
        <f t="shared" si="7"/>
        <v>-589.8</v>
      </c>
      <c r="G71" s="307">
        <v>-261.7</v>
      </c>
      <c r="H71" s="325">
        <f t="shared" si="2"/>
        <v>225.3725640045854</v>
      </c>
    </row>
    <row r="72" spans="1:8" ht="16.5" customHeight="1" thickBot="1">
      <c r="A72" s="298" t="s">
        <v>264</v>
      </c>
      <c r="B72" s="250" t="s">
        <v>262</v>
      </c>
      <c r="C72" s="300"/>
      <c r="D72" s="252">
        <v>-839.8</v>
      </c>
      <c r="E72" s="188" t="e">
        <f t="shared" si="8"/>
        <v>#DIV/0!</v>
      </c>
      <c r="F72" s="306">
        <f t="shared" si="7"/>
        <v>-839.8</v>
      </c>
      <c r="G72" s="307">
        <v>-0.8</v>
      </c>
      <c r="H72" s="325">
        <f t="shared" si="2"/>
        <v>104974.99999999997</v>
      </c>
    </row>
    <row r="73" spans="1:8" ht="16.5" customHeight="1" thickBot="1">
      <c r="A73" s="298" t="s">
        <v>264</v>
      </c>
      <c r="B73" s="250" t="s">
        <v>239</v>
      </c>
      <c r="C73" s="300"/>
      <c r="D73" s="252">
        <v>-589.8</v>
      </c>
      <c r="E73" s="310" t="e">
        <f t="shared" si="8"/>
        <v>#DIV/0!</v>
      </c>
      <c r="F73" s="306">
        <f t="shared" si="7"/>
        <v>-589.8</v>
      </c>
      <c r="G73" s="307">
        <v>-261.7</v>
      </c>
      <c r="H73" s="179">
        <f t="shared" si="2"/>
        <v>225.3725640045854</v>
      </c>
    </row>
    <row r="74" spans="1:8" ht="29.25" customHeight="1" thickBot="1">
      <c r="A74" s="283" t="s">
        <v>251</v>
      </c>
      <c r="B74" s="250" t="s">
        <v>228</v>
      </c>
      <c r="C74" s="251">
        <v>3439.9</v>
      </c>
      <c r="D74" s="252">
        <v>193</v>
      </c>
      <c r="E74" s="310">
        <f t="shared" si="8"/>
        <v>5.61062821593651</v>
      </c>
      <c r="F74" s="306">
        <f t="shared" si="7"/>
        <v>-3246.9</v>
      </c>
      <c r="G74" s="307">
        <v>2237.6</v>
      </c>
      <c r="H74" s="179">
        <f t="shared" si="2"/>
        <v>8.625312835180551</v>
      </c>
    </row>
    <row r="75" spans="1:8" ht="16.5" hidden="1" thickBot="1">
      <c r="A75" s="283"/>
      <c r="B75" s="112"/>
      <c r="C75" s="290"/>
      <c r="D75" s="291"/>
      <c r="E75" s="310" t="e">
        <f t="shared" si="8"/>
        <v>#DIV/0!</v>
      </c>
      <c r="F75" s="244">
        <f t="shared" si="7"/>
        <v>0</v>
      </c>
      <c r="G75" s="320"/>
      <c r="H75" s="178" t="e">
        <f t="shared" si="2"/>
        <v>#DIV/0!</v>
      </c>
    </row>
    <row r="76" spans="1:8" ht="16.5" hidden="1" thickBot="1">
      <c r="A76" s="283"/>
      <c r="B76" s="112"/>
      <c r="C76" s="290"/>
      <c r="D76" s="291"/>
      <c r="E76" s="292" t="e">
        <f t="shared" si="8"/>
        <v>#DIV/0!</v>
      </c>
      <c r="F76" s="244">
        <f t="shared" si="7"/>
        <v>0</v>
      </c>
      <c r="G76" s="74"/>
      <c r="H76" s="178" t="e">
        <f t="shared" si="2"/>
        <v>#DIV/0!</v>
      </c>
    </row>
    <row r="77" spans="1:8" ht="22.5" customHeight="1" hidden="1" thickBot="1">
      <c r="A77" s="283"/>
      <c r="B77" s="112"/>
      <c r="C77" s="290">
        <f>C78+C79+C80+C82+C81</f>
        <v>31969.3</v>
      </c>
      <c r="D77" s="291">
        <f>D78+D79+D80+D82+D81</f>
        <v>-15039</v>
      </c>
      <c r="E77" s="292">
        <f t="shared" si="8"/>
        <v>-47.04200592443375</v>
      </c>
      <c r="F77" s="243">
        <f t="shared" si="7"/>
        <v>-47008.3</v>
      </c>
      <c r="G77" s="74">
        <f>SUM(G78:G82)</f>
        <v>11068.2</v>
      </c>
      <c r="H77" s="178">
        <f t="shared" si="2"/>
        <v>-135.8757521548219</v>
      </c>
    </row>
    <row r="78" spans="1:8" ht="45" customHeight="1" thickBot="1">
      <c r="A78" s="60" t="s">
        <v>252</v>
      </c>
      <c r="B78" s="284" t="s">
        <v>254</v>
      </c>
      <c r="C78" s="257">
        <v>31969.3</v>
      </c>
      <c r="D78" s="258">
        <v>-7644.5</v>
      </c>
      <c r="E78" s="105">
        <f t="shared" si="8"/>
        <v>-23.91200307795291</v>
      </c>
      <c r="F78" s="97">
        <f t="shared" si="7"/>
        <v>-39613.8</v>
      </c>
      <c r="G78" s="96">
        <v>5664.6</v>
      </c>
      <c r="H78" s="178">
        <f t="shared" si="2"/>
        <v>-134.9521590227024</v>
      </c>
    </row>
    <row r="79" spans="1:8" ht="45.75" customHeight="1" thickBot="1">
      <c r="A79" s="60" t="s">
        <v>253</v>
      </c>
      <c r="B79" s="284" t="s">
        <v>265</v>
      </c>
      <c r="C79" s="340"/>
      <c r="D79" s="341">
        <v>-7394.5</v>
      </c>
      <c r="E79" s="342" t="e">
        <f t="shared" si="8"/>
        <v>#DIV/0!</v>
      </c>
      <c r="F79" s="343">
        <f t="shared" si="7"/>
        <v>-7394.5</v>
      </c>
      <c r="G79" s="344">
        <v>5403.6</v>
      </c>
      <c r="H79" s="345">
        <f t="shared" si="2"/>
        <v>-136.84395588126432</v>
      </c>
    </row>
    <row r="80" spans="1:8" ht="50.25" customHeight="1" hidden="1" thickBot="1">
      <c r="A80" s="32"/>
      <c r="B80" s="278"/>
      <c r="C80" s="138"/>
      <c r="D80" s="334"/>
      <c r="E80" s="335" t="e">
        <f t="shared" si="8"/>
        <v>#DIV/0!</v>
      </c>
      <c r="F80" s="336">
        <f t="shared" si="7"/>
        <v>0</v>
      </c>
      <c r="G80" s="334"/>
      <c r="H80" s="324" t="e">
        <f t="shared" si="2"/>
        <v>#DIV/0!</v>
      </c>
    </row>
    <row r="81" spans="1:8" ht="30.75" customHeight="1" hidden="1" thickBot="1">
      <c r="A81" s="32"/>
      <c r="B81" s="84"/>
      <c r="C81" s="136"/>
      <c r="D81" s="19"/>
      <c r="E81" s="18" t="e">
        <f t="shared" si="8"/>
        <v>#DIV/0!</v>
      </c>
      <c r="F81" s="92">
        <f t="shared" si="7"/>
        <v>0</v>
      </c>
      <c r="G81" s="19"/>
      <c r="H81" s="179" t="e">
        <f t="shared" si="2"/>
        <v>#DIV/0!</v>
      </c>
    </row>
    <row r="82" spans="1:8" ht="46.5" customHeight="1" hidden="1" thickBot="1">
      <c r="A82" s="32"/>
      <c r="B82" s="85"/>
      <c r="C82" s="136"/>
      <c r="D82" s="19"/>
      <c r="E82" s="188" t="e">
        <f>D82/C82*100</f>
        <v>#DIV/0!</v>
      </c>
      <c r="F82" s="92">
        <f>D82-C82</f>
        <v>0</v>
      </c>
      <c r="G82" s="19"/>
      <c r="H82" s="179" t="e">
        <f t="shared" si="2"/>
        <v>#DIV/0!</v>
      </c>
    </row>
    <row r="83" spans="1:8" ht="16.5" hidden="1" thickBot="1">
      <c r="A83" s="78" t="s">
        <v>166</v>
      </c>
      <c r="B83" s="119" t="s">
        <v>167</v>
      </c>
      <c r="C83" s="142"/>
      <c r="D83" s="77"/>
      <c r="E83" s="22"/>
      <c r="F83" s="98"/>
      <c r="G83" s="165"/>
      <c r="H83" s="177" t="e">
        <f t="shared" si="2"/>
        <v>#DIV/0!</v>
      </c>
    </row>
    <row r="84" spans="1:8" ht="48" hidden="1" thickBot="1">
      <c r="A84" s="67" t="s">
        <v>160</v>
      </c>
      <c r="B84" s="120" t="s">
        <v>161</v>
      </c>
      <c r="C84" s="143"/>
      <c r="D84" s="68"/>
      <c r="E84" s="69" t="e">
        <f aca="true" t="shared" si="9" ref="E84:E93">D84/C84*100</f>
        <v>#DIV/0!</v>
      </c>
      <c r="F84" s="99">
        <f aca="true" t="shared" si="10" ref="F84:F93">D84-C84</f>
        <v>0</v>
      </c>
      <c r="G84" s="166"/>
      <c r="H84" s="177" t="e">
        <f t="shared" si="2"/>
        <v>#DIV/0!</v>
      </c>
    </row>
    <row r="85" spans="1:8" ht="22.5" customHeight="1" hidden="1" thickBot="1">
      <c r="A85" s="28"/>
      <c r="B85" s="111"/>
      <c r="C85" s="135"/>
      <c r="D85" s="70"/>
      <c r="E85" s="16" t="e">
        <f t="shared" si="9"/>
        <v>#DIV/0!</v>
      </c>
      <c r="F85" s="16">
        <f t="shared" si="10"/>
        <v>0</v>
      </c>
      <c r="G85" s="166"/>
      <c r="H85" s="177" t="e">
        <f t="shared" si="2"/>
        <v>#DIV/0!</v>
      </c>
    </row>
    <row r="86" spans="1:8" ht="23.25" customHeight="1" hidden="1" thickBot="1">
      <c r="A86" s="28"/>
      <c r="B86" s="118"/>
      <c r="C86" s="135"/>
      <c r="D86" s="15"/>
      <c r="E86" s="16" t="e">
        <f t="shared" si="9"/>
        <v>#DIV/0!</v>
      </c>
      <c r="F86" s="52">
        <f t="shared" si="10"/>
        <v>0</v>
      </c>
      <c r="G86" s="15"/>
      <c r="H86" s="177" t="e">
        <f t="shared" si="2"/>
        <v>#DIV/0!</v>
      </c>
    </row>
    <row r="87" spans="1:8" ht="51.75" customHeight="1" hidden="1">
      <c r="A87" s="28"/>
      <c r="B87" s="111"/>
      <c r="C87" s="135"/>
      <c r="D87" s="100"/>
      <c r="E87" s="16" t="e">
        <f t="shared" si="9"/>
        <v>#DIV/0!</v>
      </c>
      <c r="F87" s="52">
        <f t="shared" si="10"/>
        <v>0</v>
      </c>
      <c r="G87" s="100"/>
      <c r="H87" s="177" t="e">
        <f t="shared" si="2"/>
        <v>#DIV/0!</v>
      </c>
    </row>
    <row r="88" spans="1:8" ht="21.75" customHeight="1" hidden="1" thickBot="1">
      <c r="A88" s="28"/>
      <c r="B88" s="111"/>
      <c r="C88" s="135"/>
      <c r="D88" s="15"/>
      <c r="E88" s="16" t="e">
        <f t="shared" si="9"/>
        <v>#DIV/0!</v>
      </c>
      <c r="F88" s="52">
        <f t="shared" si="10"/>
        <v>0</v>
      </c>
      <c r="G88" s="15"/>
      <c r="H88" s="177" t="e">
        <f t="shared" si="2"/>
        <v>#DIV/0!</v>
      </c>
    </row>
    <row r="89" spans="1:8" ht="21.75" customHeight="1" hidden="1">
      <c r="A89" s="28"/>
      <c r="B89" s="121"/>
      <c r="C89" s="135"/>
      <c r="D89" s="15"/>
      <c r="E89" s="16" t="e">
        <f t="shared" si="9"/>
        <v>#DIV/0!</v>
      </c>
      <c r="F89" s="52">
        <f t="shared" si="10"/>
        <v>0</v>
      </c>
      <c r="G89" s="15"/>
      <c r="H89" s="177" t="e">
        <f t="shared" si="2"/>
        <v>#DIV/0!</v>
      </c>
    </row>
    <row r="90" spans="1:8" ht="23.25" customHeight="1" hidden="1" thickBot="1">
      <c r="A90" s="28"/>
      <c r="B90" s="110"/>
      <c r="C90" s="135"/>
      <c r="D90" s="15"/>
      <c r="E90" s="16" t="e">
        <f t="shared" si="9"/>
        <v>#DIV/0!</v>
      </c>
      <c r="F90" s="52">
        <f t="shared" si="10"/>
        <v>0</v>
      </c>
      <c r="G90" s="15"/>
      <c r="H90" s="177" t="e">
        <f t="shared" si="2"/>
        <v>#DIV/0!</v>
      </c>
    </row>
    <row r="91" spans="1:8" ht="30" customHeight="1" hidden="1">
      <c r="A91" s="42" t="s">
        <v>35</v>
      </c>
      <c r="B91" s="122" t="s">
        <v>78</v>
      </c>
      <c r="C91" s="144"/>
      <c r="D91" s="15"/>
      <c r="E91" s="16" t="e">
        <f t="shared" si="9"/>
        <v>#DIV/0!</v>
      </c>
      <c r="F91" s="52">
        <f t="shared" si="10"/>
        <v>0</v>
      </c>
      <c r="G91" s="164"/>
      <c r="H91" s="177" t="e">
        <f t="shared" si="2"/>
        <v>#DIV/0!</v>
      </c>
    </row>
    <row r="92" spans="1:8" ht="32.25" hidden="1" thickBot="1">
      <c r="A92" s="53" t="s">
        <v>127</v>
      </c>
      <c r="B92" s="123" t="s">
        <v>128</v>
      </c>
      <c r="C92" s="135"/>
      <c r="D92" s="15"/>
      <c r="E92" s="16" t="e">
        <f t="shared" si="9"/>
        <v>#DIV/0!</v>
      </c>
      <c r="F92" s="52">
        <f t="shared" si="10"/>
        <v>0</v>
      </c>
      <c r="G92" s="164"/>
      <c r="H92" s="177" t="e">
        <f t="shared" si="2"/>
        <v>#DIV/0!</v>
      </c>
    </row>
    <row r="93" spans="1:8" ht="48" hidden="1" thickBot="1">
      <c r="A93" s="53" t="s">
        <v>43</v>
      </c>
      <c r="B93" s="111" t="s">
        <v>75</v>
      </c>
      <c r="C93" s="145"/>
      <c r="D93" s="15"/>
      <c r="E93" s="16" t="e">
        <f t="shared" si="9"/>
        <v>#DIV/0!</v>
      </c>
      <c r="F93" s="52">
        <f t="shared" si="10"/>
        <v>0</v>
      </c>
      <c r="G93" s="15"/>
      <c r="H93" s="177" t="e">
        <f>D93/G93*100</f>
        <v>#DIV/0!</v>
      </c>
    </row>
    <row r="94" spans="1:8" ht="33.75" customHeight="1" hidden="1">
      <c r="A94" s="219"/>
      <c r="B94" s="220"/>
      <c r="C94" s="221"/>
      <c r="D94" s="101"/>
      <c r="E94" s="102"/>
      <c r="F94" s="103"/>
      <c r="G94" s="101"/>
      <c r="H94" s="181"/>
    </row>
    <row r="95" ht="15.75">
      <c r="A95" s="349" t="s">
        <v>271</v>
      </c>
    </row>
    <row r="96" ht="15.75">
      <c r="A96" s="349" t="s">
        <v>272</v>
      </c>
    </row>
    <row r="98" ht="15.75">
      <c r="B98" s="348"/>
    </row>
  </sheetData>
  <sheetProtection/>
  <printOptions/>
  <pageMargins left="0.7480314960629921" right="0.2362204724409449" top="0.55" bottom="0.1968503937007874" header="0.49" footer="0.16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2016-05-13T12:29:03Z</cp:lastPrinted>
  <dcterms:created xsi:type="dcterms:W3CDTF">2001-02-06T11:29:08Z</dcterms:created>
  <dcterms:modified xsi:type="dcterms:W3CDTF">2016-05-13T12:30:44Z</dcterms:modified>
  <cp:category/>
  <cp:version/>
  <cp:contentType/>
  <cp:contentStatus/>
</cp:coreProperties>
</file>