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1" sheetId="1" r:id="rId1"/>
  </sheets>
  <definedNames>
    <definedName name="_xlnm.Print_Titles" localSheetId="0">'1'!$A:$C</definedName>
    <definedName name="_xlnm.Print_Area" localSheetId="0">'1'!$A$1:$I$65</definedName>
  </definedNames>
  <calcPr fullCalcOnLoad="1"/>
</workbook>
</file>

<file path=xl/sharedStrings.xml><?xml version="1.0" encoding="utf-8"?>
<sst xmlns="http://schemas.openxmlformats.org/spreadsheetml/2006/main" count="72" uniqueCount="62">
  <si>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</si>
  <si>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</si>
  <si>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</si>
  <si>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</si>
  <si>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</si>
  <si>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</si>
  <si>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</si>
  <si>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</si>
  <si>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</si>
  <si>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</si>
  <si>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</si>
  <si>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</si>
  <si>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</si>
  <si>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</si>
  <si>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</si>
  <si>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</si>
  <si>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</si>
  <si>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</si>
  <si>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</si>
  <si>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</si>
  <si>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</si>
  <si>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</si>
  <si>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</si>
  <si>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</si>
  <si>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</si>
  <si>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</si>
  <si>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</si>
  <si>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</si>
  <si>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</si>
  <si>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</si>
  <si>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</si>
  <si>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</si>
  <si>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</si>
  <si>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</si>
  <si>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</si>
  <si>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</si>
  <si>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</si>
  <si>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</si>
  <si>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</si>
  <si>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</si>
  <si>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</si>
  <si>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</si>
  <si>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</si>
  <si>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</si>
  <si>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</si>
  <si>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</si>
  <si>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</si>
  <si>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</si>
  <si>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</si>
  <si>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</si>
  <si>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</si>
  <si>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</si>
  <si>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</si>
  <si>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Плата за надання інших адміністративних послуг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</si>
  <si>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</si>
  <si>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за 2016 рік</t>
  </si>
  <si>
    <t>Факт за 2016 рік</t>
  </si>
  <si>
    <t>Додаток №1 до рішення сесії №1 від 27.01.2017р.</t>
  </si>
  <si>
    <t>Секретар ради</t>
  </si>
  <si>
    <t>Костиря Н. В.</t>
  </si>
  <si>
    <t>Підготував: головний бухгалтер ___________  Ярова М. С.</t>
  </si>
  <si>
    <t>]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</si>
</sst>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5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5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88" fontId="15" fillId="25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188" fontId="24" fillId="25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188" fontId="15" fillId="7" borderId="12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24" fillId="7" borderId="10" xfId="0" applyNumberFormat="1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21" fillId="4" borderId="11" xfId="0" applyFont="1" applyFill="1" applyBorder="1" applyAlignment="1">
      <alignment wrapText="1"/>
    </xf>
    <xf numFmtId="188" fontId="23" fillId="4" borderId="12" xfId="0" applyNumberFormat="1" applyFont="1" applyFill="1" applyBorder="1" applyAlignment="1">
      <alignment/>
    </xf>
    <xf numFmtId="188" fontId="23" fillId="4" borderId="10" xfId="0" applyNumberFormat="1" applyFont="1" applyFill="1" applyBorder="1" applyAlignment="1">
      <alignment/>
    </xf>
    <xf numFmtId="188" fontId="0" fillId="4" borderId="10" xfId="0" applyNumberFormat="1" applyFill="1" applyBorder="1" applyAlignment="1">
      <alignment/>
    </xf>
    <xf numFmtId="188" fontId="0" fillId="4" borderId="13" xfId="0" applyNumberFormat="1" applyFill="1" applyBorder="1" applyAlignment="1">
      <alignment/>
    </xf>
    <xf numFmtId="0" fontId="21" fillId="0" borderId="11" xfId="0" applyFont="1" applyFill="1" applyBorder="1" applyAlignment="1">
      <alignment wrapText="1"/>
    </xf>
    <xf numFmtId="188" fontId="23" fillId="0" borderId="12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188" fontId="0" fillId="0" borderId="12" xfId="0" applyNumberForma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3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88" fontId="23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75" zoomScaleSheetLayoutView="75" workbookViewId="0" topLeftCell="A1">
      <selection activeCell="C69" sqref="C69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3.75390625" style="31" customWidth="1"/>
    <col min="8" max="8" width="11.625" style="0" customWidth="1"/>
    <col min="9" max="9" width="9.25390625" style="0" bestFit="1" customWidth="1"/>
  </cols>
  <sheetData>
    <row r="1" spans="7:9" ht="48.75" customHeight="1">
      <c r="G1" s="69" t="s">
        <v>57</v>
      </c>
      <c r="H1" s="69"/>
      <c r="I1" s="69"/>
    </row>
    <row r="2" spans="1:12" ht="12.75">
      <c r="A2" s="1"/>
      <c r="B2" s="65" t="s">
        <v>21</v>
      </c>
      <c r="C2" s="65"/>
      <c r="D2" s="65"/>
      <c r="E2" s="65"/>
      <c r="F2" s="65"/>
      <c r="G2" s="65"/>
      <c r="H2" s="65"/>
      <c r="I2" s="1"/>
      <c r="J2" s="1"/>
      <c r="K2" s="1"/>
      <c r="L2" s="1"/>
    </row>
    <row r="3" spans="1:12" ht="23.25">
      <c r="A3" s="8"/>
      <c r="B3" s="65" t="s">
        <v>22</v>
      </c>
      <c r="C3" s="65"/>
      <c r="D3" s="65"/>
      <c r="E3" s="65"/>
      <c r="F3" s="65"/>
      <c r="G3" s="65"/>
      <c r="H3" s="65"/>
      <c r="I3" s="1"/>
      <c r="J3" s="1"/>
      <c r="K3" s="1"/>
      <c r="L3" s="1"/>
    </row>
    <row r="4" spans="1:12" ht="12.75">
      <c r="A4" s="1"/>
      <c r="B4" s="65" t="s">
        <v>23</v>
      </c>
      <c r="C4" s="65"/>
      <c r="D4" s="65"/>
      <c r="E4" s="65"/>
      <c r="F4" s="65"/>
      <c r="G4" s="65"/>
      <c r="H4" s="65"/>
      <c r="I4" s="1"/>
      <c r="J4" s="1"/>
      <c r="K4" s="1"/>
      <c r="L4" s="1"/>
    </row>
    <row r="5" spans="1:12" ht="18">
      <c r="A5" s="9"/>
      <c r="B5" s="65" t="s">
        <v>55</v>
      </c>
      <c r="C5" s="65"/>
      <c r="D5" s="65"/>
      <c r="E5" s="65"/>
      <c r="F5" s="65"/>
      <c r="G5" s="65"/>
      <c r="H5" s="65"/>
      <c r="I5" s="1"/>
      <c r="J5" s="1"/>
      <c r="K5" s="1"/>
      <c r="L5" s="1"/>
    </row>
    <row r="6" ht="12.75">
      <c r="G6" s="31" t="s">
        <v>0</v>
      </c>
    </row>
    <row r="7" spans="1:9" ht="12.75">
      <c r="A7" s="66"/>
      <c r="B7" s="67" t="s">
        <v>1</v>
      </c>
      <c r="C7" s="67" t="s">
        <v>2</v>
      </c>
      <c r="D7" s="67" t="s">
        <v>3</v>
      </c>
      <c r="E7" s="68"/>
      <c r="F7" s="68"/>
      <c r="G7" s="68"/>
      <c r="H7" s="68"/>
      <c r="I7" s="68"/>
    </row>
    <row r="8" spans="1:9" ht="28.5" customHeight="1">
      <c r="A8" s="66"/>
      <c r="B8" s="68"/>
      <c r="C8" s="68"/>
      <c r="D8" s="2" t="s">
        <v>4</v>
      </c>
      <c r="E8" s="2" t="s">
        <v>5</v>
      </c>
      <c r="F8" s="2" t="s">
        <v>6</v>
      </c>
      <c r="G8" s="56" t="s">
        <v>56</v>
      </c>
      <c r="H8" s="3" t="s">
        <v>7</v>
      </c>
      <c r="I8" s="3" t="s">
        <v>8</v>
      </c>
    </row>
    <row r="9" spans="1:9" ht="0.75" customHeight="1">
      <c r="A9" s="4"/>
      <c r="B9" s="4">
        <v>10000000</v>
      </c>
      <c r="C9" s="7" t="s">
        <v>9</v>
      </c>
      <c r="D9" s="5"/>
      <c r="E9" s="5"/>
      <c r="F9" s="5"/>
      <c r="G9" s="27"/>
      <c r="H9" s="5">
        <f aca="true" t="shared" si="0" ref="H9:H50">G9-F9</f>
        <v>0</v>
      </c>
      <c r="I9" s="5">
        <f aca="true" t="shared" si="1" ref="I9:I50">IF(F9=0,0,G9/F9*100)</f>
        <v>0</v>
      </c>
    </row>
    <row r="10" spans="1:9" ht="35.25" customHeight="1" hidden="1">
      <c r="A10" s="4"/>
      <c r="B10" s="4">
        <v>11000000</v>
      </c>
      <c r="C10" s="7" t="s">
        <v>10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hidden="1">
      <c r="A11" s="4"/>
      <c r="B11" s="4">
        <v>11010000</v>
      </c>
      <c r="C11" s="7" t="s">
        <v>11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12</v>
      </c>
      <c r="B12" s="4">
        <v>11010100</v>
      </c>
      <c r="C12" s="7" t="s">
        <v>13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>
      <c r="A13" s="17"/>
      <c r="B13" s="17">
        <v>14000000</v>
      </c>
      <c r="C13" s="18" t="s">
        <v>24</v>
      </c>
      <c r="D13" s="28">
        <f>D14</f>
        <v>60000</v>
      </c>
      <c r="E13" s="28">
        <f>E14</f>
        <v>60000</v>
      </c>
      <c r="F13" s="28">
        <f>F14</f>
        <v>60000</v>
      </c>
      <c r="G13" s="32">
        <f>G14</f>
        <v>110753.38</v>
      </c>
      <c r="H13" s="19">
        <f t="shared" si="0"/>
        <v>50753.380000000005</v>
      </c>
      <c r="I13" s="19">
        <f t="shared" si="1"/>
        <v>184.58896666666666</v>
      </c>
    </row>
    <row r="14" spans="1:9" ht="38.25">
      <c r="A14" s="14"/>
      <c r="B14" s="14">
        <v>14040000</v>
      </c>
      <c r="C14" s="15" t="s">
        <v>25</v>
      </c>
      <c r="D14" s="16">
        <v>60000</v>
      </c>
      <c r="E14" s="16">
        <v>60000</v>
      </c>
      <c r="F14" s="16">
        <f>E14</f>
        <v>60000</v>
      </c>
      <c r="G14" s="58">
        <v>110753.38</v>
      </c>
      <c r="H14" s="16">
        <f t="shared" si="0"/>
        <v>50753.380000000005</v>
      </c>
      <c r="I14" s="16">
        <f t="shared" si="1"/>
        <v>184.58896666666666</v>
      </c>
    </row>
    <row r="15" spans="1:9" ht="17.25" customHeight="1">
      <c r="A15" s="17" t="s">
        <v>14</v>
      </c>
      <c r="B15" s="17">
        <v>18000000</v>
      </c>
      <c r="C15" s="18" t="s">
        <v>26</v>
      </c>
      <c r="D15" s="19">
        <f>D16+D29+D25</f>
        <v>467756</v>
      </c>
      <c r="E15" s="19">
        <f>E16+E25+E29</f>
        <v>467756</v>
      </c>
      <c r="F15" s="19">
        <f>F16+F25+F29</f>
        <v>467756</v>
      </c>
      <c r="G15" s="32">
        <f>G16+G29+G25</f>
        <v>573159.9099999999</v>
      </c>
      <c r="H15" s="19">
        <f t="shared" si="0"/>
        <v>105403.90999999992</v>
      </c>
      <c r="I15" s="19">
        <f t="shared" si="1"/>
        <v>122.53395146187327</v>
      </c>
    </row>
    <row r="16" spans="1:9" ht="15" customHeight="1">
      <c r="A16" s="11" t="s">
        <v>14</v>
      </c>
      <c r="B16" s="11">
        <v>18010000</v>
      </c>
      <c r="C16" s="12" t="s">
        <v>27</v>
      </c>
      <c r="D16" s="13">
        <f>D17+D18+D21+D22+D23+D24+D20</f>
        <v>347756</v>
      </c>
      <c r="E16" s="13">
        <f>E24+E23+E22+E21+E20+E19+E18+E17</f>
        <v>347756</v>
      </c>
      <c r="F16" s="13">
        <f>F24+F23+F22+F21+F20+F19+F18+F17</f>
        <v>347756</v>
      </c>
      <c r="G16" s="13">
        <f>G17+G18+G21+G22+G23+G24+G20+G19</f>
        <v>379073.79</v>
      </c>
      <c r="H16" s="13">
        <f t="shared" si="0"/>
        <v>31317.78999999998</v>
      </c>
      <c r="I16" s="13">
        <f t="shared" si="1"/>
        <v>109.00567926937276</v>
      </c>
    </row>
    <row r="17" spans="1:9" ht="40.5" customHeight="1">
      <c r="A17" s="4" t="s">
        <v>14</v>
      </c>
      <c r="B17" s="4">
        <v>18010100</v>
      </c>
      <c r="C17" s="7" t="s">
        <v>28</v>
      </c>
      <c r="D17" s="5">
        <v>3603</v>
      </c>
      <c r="E17" s="5">
        <v>3603</v>
      </c>
      <c r="F17" s="5">
        <f>900+901+901+901</f>
        <v>3603</v>
      </c>
      <c r="G17" s="58">
        <v>3407.25</v>
      </c>
      <c r="H17" s="5">
        <f t="shared" si="0"/>
        <v>-195.75</v>
      </c>
      <c r="I17" s="5">
        <f t="shared" si="1"/>
        <v>94.56702747710241</v>
      </c>
    </row>
    <row r="18" spans="1:9" ht="42" customHeight="1">
      <c r="A18" s="4" t="s">
        <v>14</v>
      </c>
      <c r="B18" s="4">
        <v>18010200</v>
      </c>
      <c r="C18" s="7" t="s">
        <v>29</v>
      </c>
      <c r="D18" s="5">
        <v>1586</v>
      </c>
      <c r="E18" s="5">
        <v>1586</v>
      </c>
      <c r="F18" s="5">
        <f>396+396+397+397</f>
        <v>1586</v>
      </c>
      <c r="G18" s="58">
        <v>0</v>
      </c>
      <c r="H18" s="5">
        <f t="shared" si="0"/>
        <v>-1586</v>
      </c>
      <c r="I18" s="5">
        <f t="shared" si="1"/>
        <v>0</v>
      </c>
    </row>
    <row r="19" spans="1:9" ht="42" customHeight="1">
      <c r="A19" s="4"/>
      <c r="B19" s="4">
        <v>18010300</v>
      </c>
      <c r="C19" s="54" t="s">
        <v>54</v>
      </c>
      <c r="D19" s="5"/>
      <c r="E19" s="5"/>
      <c r="F19" s="5"/>
      <c r="G19" s="58">
        <v>846.51</v>
      </c>
      <c r="H19" s="5">
        <f t="shared" si="0"/>
        <v>846.51</v>
      </c>
      <c r="I19" s="5">
        <f t="shared" si="1"/>
        <v>0</v>
      </c>
    </row>
    <row r="20" spans="1:9" ht="52.5" customHeight="1">
      <c r="A20" s="4" t="s">
        <v>14</v>
      </c>
      <c r="B20" s="4">
        <v>18010400</v>
      </c>
      <c r="C20" s="7" t="s">
        <v>48</v>
      </c>
      <c r="D20" s="5">
        <v>26600</v>
      </c>
      <c r="E20" s="5">
        <v>26600</v>
      </c>
      <c r="F20" s="5">
        <f>6650+6650+6649+6651</f>
        <v>26600</v>
      </c>
      <c r="G20" s="58">
        <v>15156.99</v>
      </c>
      <c r="H20" s="5">
        <f t="shared" si="0"/>
        <v>-11443.01</v>
      </c>
      <c r="I20" s="5">
        <f t="shared" si="1"/>
        <v>56.98116541353383</v>
      </c>
    </row>
    <row r="21" spans="1:9" ht="12.75">
      <c r="A21" s="4"/>
      <c r="B21" s="4">
        <v>18010500</v>
      </c>
      <c r="C21" s="7" t="s">
        <v>30</v>
      </c>
      <c r="D21" s="27">
        <v>61541</v>
      </c>
      <c r="E21" s="5">
        <v>61541</v>
      </c>
      <c r="F21" s="5">
        <f>25384+19977+12423+3757</f>
        <v>61541</v>
      </c>
      <c r="G21" s="58">
        <v>122913.88</v>
      </c>
      <c r="H21" s="5">
        <f t="shared" si="0"/>
        <v>61372.880000000005</v>
      </c>
      <c r="I21" s="5">
        <f t="shared" si="1"/>
        <v>199.7268162688289</v>
      </c>
    </row>
    <row r="22" spans="1:9" ht="16.5" customHeight="1">
      <c r="A22" s="4"/>
      <c r="B22" s="4">
        <v>18010600</v>
      </c>
      <c r="C22" s="7" t="s">
        <v>31</v>
      </c>
      <c r="D22" s="5">
        <v>76843</v>
      </c>
      <c r="E22" s="5">
        <v>76843</v>
      </c>
      <c r="F22" s="5">
        <f>22212+22212+18150+14269</f>
        <v>76843</v>
      </c>
      <c r="G22" s="58">
        <v>30884.4</v>
      </c>
      <c r="H22" s="5">
        <f t="shared" si="0"/>
        <v>-45958.6</v>
      </c>
      <c r="I22" s="5">
        <f t="shared" si="1"/>
        <v>40.191559413349296</v>
      </c>
    </row>
    <row r="23" spans="1:9" ht="18" customHeight="1">
      <c r="A23" s="4" t="s">
        <v>14</v>
      </c>
      <c r="B23" s="4">
        <v>18010700</v>
      </c>
      <c r="C23" s="7" t="s">
        <v>32</v>
      </c>
      <c r="D23" s="5">
        <v>95567</v>
      </c>
      <c r="E23" s="5">
        <v>95567</v>
      </c>
      <c r="F23" s="5">
        <f>20242+20242+24751+30332</f>
        <v>95567</v>
      </c>
      <c r="G23" s="58">
        <v>107606.02</v>
      </c>
      <c r="H23" s="5">
        <f t="shared" si="0"/>
        <v>12039.020000000004</v>
      </c>
      <c r="I23" s="5">
        <f t="shared" si="1"/>
        <v>112.59746565236955</v>
      </c>
    </row>
    <row r="24" spans="1:9" ht="20.25" customHeight="1">
      <c r="A24" s="4" t="s">
        <v>14</v>
      </c>
      <c r="B24" s="4">
        <v>18010900</v>
      </c>
      <c r="C24" s="7" t="s">
        <v>33</v>
      </c>
      <c r="D24" s="5">
        <v>82016</v>
      </c>
      <c r="E24" s="5">
        <v>82016</v>
      </c>
      <c r="F24" s="5">
        <f>23505+23505+19073+15933</f>
        <v>82016</v>
      </c>
      <c r="G24" s="58">
        <v>98258.74</v>
      </c>
      <c r="H24" s="5">
        <f t="shared" si="0"/>
        <v>16242.740000000005</v>
      </c>
      <c r="I24" s="5">
        <f t="shared" si="1"/>
        <v>119.80435524775655</v>
      </c>
    </row>
    <row r="25" spans="1:9" ht="41.25" customHeight="1">
      <c r="A25" s="11"/>
      <c r="B25" s="11">
        <v>18040000</v>
      </c>
      <c r="C25" s="29" t="s">
        <v>43</v>
      </c>
      <c r="D25" s="13">
        <v>0</v>
      </c>
      <c r="E25" s="13">
        <v>0</v>
      </c>
      <c r="F25" s="13">
        <v>0</v>
      </c>
      <c r="G25" s="33">
        <f>G26</f>
        <v>-750</v>
      </c>
      <c r="H25" s="13">
        <f t="shared" si="0"/>
        <v>-750</v>
      </c>
      <c r="I25" s="13">
        <f t="shared" si="1"/>
        <v>0</v>
      </c>
    </row>
    <row r="26" spans="1:9" ht="37.5" customHeight="1">
      <c r="A26" s="4"/>
      <c r="B26" s="4">
        <v>18040100</v>
      </c>
      <c r="C26" s="30" t="s">
        <v>44</v>
      </c>
      <c r="D26" s="5">
        <v>0</v>
      </c>
      <c r="E26" s="5">
        <v>0</v>
      </c>
      <c r="F26" s="5">
        <v>0</v>
      </c>
      <c r="G26" s="27">
        <v>-750</v>
      </c>
      <c r="H26" s="5">
        <f t="shared" si="0"/>
        <v>-750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30" t="s">
        <v>45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30" t="s">
        <v>46</v>
      </c>
      <c r="D28" s="5">
        <v>0</v>
      </c>
      <c r="E28" s="5">
        <v>0</v>
      </c>
      <c r="F28" s="5">
        <v>0</v>
      </c>
      <c r="G28" s="27">
        <v>0</v>
      </c>
      <c r="H28" s="5">
        <f t="shared" si="0"/>
        <v>0</v>
      </c>
      <c r="I28" s="5">
        <f t="shared" si="1"/>
        <v>0</v>
      </c>
    </row>
    <row r="29" spans="1:9" ht="21" customHeight="1">
      <c r="A29" s="4" t="s">
        <v>14</v>
      </c>
      <c r="B29" s="11">
        <v>18050000</v>
      </c>
      <c r="C29" s="22" t="s">
        <v>47</v>
      </c>
      <c r="D29" s="13">
        <f>D30+D31</f>
        <v>120000</v>
      </c>
      <c r="E29" s="13">
        <f>E31</f>
        <v>120000</v>
      </c>
      <c r="F29" s="13">
        <f>F31</f>
        <v>120000</v>
      </c>
      <c r="G29" s="13">
        <f>G30+G31</f>
        <v>194836.12</v>
      </c>
      <c r="H29" s="13">
        <f t="shared" si="0"/>
        <v>74836.12</v>
      </c>
      <c r="I29" s="13">
        <f t="shared" si="1"/>
        <v>162.36343333333335</v>
      </c>
    </row>
    <row r="30" spans="1:9" ht="18.75" customHeight="1" hidden="1">
      <c r="A30" s="4"/>
      <c r="B30" s="4">
        <v>18050300</v>
      </c>
      <c r="C30" s="7" t="s">
        <v>34</v>
      </c>
      <c r="D30" s="5">
        <v>0</v>
      </c>
      <c r="E30" s="5">
        <v>0</v>
      </c>
      <c r="F30" s="5">
        <v>0</v>
      </c>
      <c r="G30" s="27"/>
      <c r="H30" s="5">
        <f t="shared" si="0"/>
        <v>0</v>
      </c>
      <c r="I30" s="5">
        <f t="shared" si="1"/>
        <v>0</v>
      </c>
    </row>
    <row r="31" spans="1:9" ht="18" customHeight="1">
      <c r="A31" s="4"/>
      <c r="B31" s="4">
        <v>18050400</v>
      </c>
      <c r="C31" s="7" t="s">
        <v>35</v>
      </c>
      <c r="D31" s="5">
        <v>120000</v>
      </c>
      <c r="E31" s="5">
        <v>120000</v>
      </c>
      <c r="F31" s="5">
        <f>32000+30000+30000+28000</f>
        <v>120000</v>
      </c>
      <c r="G31" s="27">
        <v>194836.12</v>
      </c>
      <c r="H31" s="5">
        <f t="shared" si="0"/>
        <v>74836.12</v>
      </c>
      <c r="I31" s="5">
        <f t="shared" si="1"/>
        <v>162.36343333333335</v>
      </c>
    </row>
    <row r="32" spans="1:9" ht="12.75">
      <c r="A32" s="17"/>
      <c r="B32" s="17">
        <v>19000000</v>
      </c>
      <c r="C32" s="18" t="s">
        <v>36</v>
      </c>
      <c r="D32" s="19">
        <f>D33+D34</f>
        <v>50</v>
      </c>
      <c r="E32" s="19">
        <f>E33+E34</f>
        <v>0</v>
      </c>
      <c r="F32" s="19">
        <f>F33+F34</f>
        <v>0</v>
      </c>
      <c r="G32" s="32">
        <f>G33+G34</f>
        <v>0</v>
      </c>
      <c r="H32" s="19">
        <f t="shared" si="0"/>
        <v>0</v>
      </c>
      <c r="I32" s="19">
        <f t="shared" si="1"/>
        <v>0</v>
      </c>
    </row>
    <row r="33" spans="1:9" ht="42.75" customHeight="1">
      <c r="A33" s="4" t="s">
        <v>14</v>
      </c>
      <c r="B33" s="4">
        <v>19010100</v>
      </c>
      <c r="C33" s="20" t="s">
        <v>37</v>
      </c>
      <c r="D33" s="5">
        <v>46</v>
      </c>
      <c r="E33" s="5">
        <v>0</v>
      </c>
      <c r="F33" s="5">
        <v>0</v>
      </c>
      <c r="G33" s="27">
        <v>0</v>
      </c>
      <c r="H33" s="5">
        <f t="shared" si="0"/>
        <v>0</v>
      </c>
      <c r="I33" s="5">
        <f t="shared" si="1"/>
        <v>0</v>
      </c>
    </row>
    <row r="34" spans="1:9" ht="51" customHeight="1">
      <c r="A34" s="4"/>
      <c r="B34" s="4">
        <v>19010300</v>
      </c>
      <c r="C34" s="20" t="s">
        <v>38</v>
      </c>
      <c r="D34" s="5">
        <v>4</v>
      </c>
      <c r="E34" s="5">
        <v>0</v>
      </c>
      <c r="F34" s="5">
        <v>0</v>
      </c>
      <c r="G34" s="27">
        <v>0</v>
      </c>
      <c r="H34" s="5">
        <f t="shared" si="0"/>
        <v>0</v>
      </c>
      <c r="I34" s="5">
        <f t="shared" si="1"/>
        <v>0</v>
      </c>
    </row>
    <row r="35" spans="1:9" ht="51" customHeight="1">
      <c r="A35" s="36"/>
      <c r="B35" s="36">
        <v>20000000</v>
      </c>
      <c r="C35" s="37" t="s">
        <v>49</v>
      </c>
      <c r="D35" s="38">
        <f>D36+D39</f>
        <v>34483</v>
      </c>
      <c r="E35" s="39">
        <f>E39+E36</f>
        <v>34483</v>
      </c>
      <c r="F35" s="39">
        <f>F39+F36</f>
        <v>34483</v>
      </c>
      <c r="G35" s="40">
        <f>G36+G39</f>
        <v>28935.07</v>
      </c>
      <c r="H35" s="39">
        <f t="shared" si="0"/>
        <v>-5547.93</v>
      </c>
      <c r="I35" s="41">
        <f t="shared" si="1"/>
        <v>83.91111562219065</v>
      </c>
    </row>
    <row r="36" spans="1:9" ht="12.75">
      <c r="A36" s="42"/>
      <c r="B36" s="42">
        <v>21000000</v>
      </c>
      <c r="C36" s="43" t="s">
        <v>50</v>
      </c>
      <c r="D36" s="44">
        <f>D38</f>
        <v>170</v>
      </c>
      <c r="E36" s="45">
        <f>E38</f>
        <v>170</v>
      </c>
      <c r="F36" s="44">
        <f>F38</f>
        <v>170</v>
      </c>
      <c r="G36" s="45">
        <f>G38</f>
        <v>0</v>
      </c>
      <c r="H36" s="46">
        <f t="shared" si="0"/>
        <v>-170</v>
      </c>
      <c r="I36" s="47">
        <f t="shared" si="1"/>
        <v>0</v>
      </c>
    </row>
    <row r="37" spans="1:9" ht="12.75">
      <c r="A37" s="4"/>
      <c r="B37" s="4">
        <v>21080000</v>
      </c>
      <c r="C37" s="48" t="s">
        <v>51</v>
      </c>
      <c r="D37" s="49">
        <f>D38</f>
        <v>170</v>
      </c>
      <c r="E37" s="49">
        <f>E38</f>
        <v>170</v>
      </c>
      <c r="F37" s="49">
        <f>F38</f>
        <v>170</v>
      </c>
      <c r="G37" s="27">
        <f>G38</f>
        <v>0</v>
      </c>
      <c r="H37" s="5">
        <f t="shared" si="0"/>
        <v>-170</v>
      </c>
      <c r="I37" s="50">
        <f t="shared" si="1"/>
        <v>0</v>
      </c>
    </row>
    <row r="38" spans="1:9" ht="12.75">
      <c r="A38" s="4"/>
      <c r="B38" s="4">
        <v>21081100</v>
      </c>
      <c r="C38" s="51" t="s">
        <v>52</v>
      </c>
      <c r="D38" s="52">
        <v>170</v>
      </c>
      <c r="E38" s="5">
        <v>170</v>
      </c>
      <c r="F38" s="52">
        <v>170</v>
      </c>
      <c r="G38" s="27">
        <v>0</v>
      </c>
      <c r="H38" s="5">
        <f t="shared" si="0"/>
        <v>-170</v>
      </c>
      <c r="I38" s="50">
        <f t="shared" si="1"/>
        <v>0</v>
      </c>
    </row>
    <row r="39" spans="1:9" ht="31.5" customHeight="1">
      <c r="A39" s="17"/>
      <c r="B39" s="17">
        <v>22000000</v>
      </c>
      <c r="C39" s="21" t="s">
        <v>15</v>
      </c>
      <c r="D39" s="28">
        <f>D40+D42</f>
        <v>34313</v>
      </c>
      <c r="E39" s="28">
        <f>E40+E42</f>
        <v>34313</v>
      </c>
      <c r="F39" s="28">
        <f>F40+F42</f>
        <v>34313</v>
      </c>
      <c r="G39" s="32">
        <f>G40+G42+G44</f>
        <v>28935.07</v>
      </c>
      <c r="H39" s="28">
        <f t="shared" si="0"/>
        <v>-5377.93</v>
      </c>
      <c r="I39" s="28">
        <f t="shared" si="1"/>
        <v>84.32684405327426</v>
      </c>
    </row>
    <row r="40" spans="1:9" ht="45" customHeight="1">
      <c r="A40" s="24" t="s">
        <v>14</v>
      </c>
      <c r="B40" s="24">
        <v>22080000</v>
      </c>
      <c r="C40" s="22" t="s">
        <v>16</v>
      </c>
      <c r="D40" s="25">
        <f>D41</f>
        <v>34187</v>
      </c>
      <c r="E40" s="25">
        <f>E41</f>
        <v>34187</v>
      </c>
      <c r="F40" s="25">
        <f>F41</f>
        <v>34187</v>
      </c>
      <c r="G40" s="33">
        <f>G41</f>
        <v>26401</v>
      </c>
      <c r="H40" s="25">
        <f t="shared" si="0"/>
        <v>-7786</v>
      </c>
      <c r="I40" s="25">
        <f t="shared" si="1"/>
        <v>77.22526106414719</v>
      </c>
    </row>
    <row r="41" spans="1:9" ht="38.25">
      <c r="A41" s="4"/>
      <c r="B41" s="4">
        <v>22080402</v>
      </c>
      <c r="C41" s="20" t="s">
        <v>17</v>
      </c>
      <c r="D41" s="10">
        <v>34187</v>
      </c>
      <c r="E41" s="5">
        <v>34187</v>
      </c>
      <c r="F41" s="5">
        <f>14387+6600+6600+6600</f>
        <v>34187</v>
      </c>
      <c r="G41" s="27">
        <v>26401</v>
      </c>
      <c r="H41" s="5">
        <f t="shared" si="0"/>
        <v>-7786</v>
      </c>
      <c r="I41" s="5">
        <f t="shared" si="1"/>
        <v>77.22526106414719</v>
      </c>
    </row>
    <row r="42" spans="1:9" ht="18" customHeight="1">
      <c r="A42" s="11" t="s">
        <v>12</v>
      </c>
      <c r="B42" s="11">
        <v>22090000</v>
      </c>
      <c r="C42" s="12" t="s">
        <v>39</v>
      </c>
      <c r="D42" s="23">
        <f>D43</f>
        <v>126</v>
      </c>
      <c r="E42" s="23">
        <f>E43</f>
        <v>126</v>
      </c>
      <c r="F42" s="23">
        <f>F43</f>
        <v>126</v>
      </c>
      <c r="G42" s="34">
        <f>G43</f>
        <v>46.09</v>
      </c>
      <c r="H42" s="13">
        <f t="shared" si="0"/>
        <v>-79.91</v>
      </c>
      <c r="I42" s="13">
        <f t="shared" si="1"/>
        <v>36.57936507936508</v>
      </c>
    </row>
    <row r="43" spans="1:9" ht="39" customHeight="1">
      <c r="A43" s="4"/>
      <c r="B43" s="4">
        <v>22090100</v>
      </c>
      <c r="C43" s="26" t="s">
        <v>18</v>
      </c>
      <c r="D43" s="5">
        <v>126</v>
      </c>
      <c r="E43" s="5">
        <v>126</v>
      </c>
      <c r="F43" s="5">
        <f>32+32+31+31</f>
        <v>126</v>
      </c>
      <c r="G43" s="27">
        <v>46.09</v>
      </c>
      <c r="H43" s="5">
        <f t="shared" si="0"/>
        <v>-79.91</v>
      </c>
      <c r="I43" s="5">
        <f t="shared" si="1"/>
        <v>36.57936507936508</v>
      </c>
    </row>
    <row r="44" spans="1:9" ht="39" customHeight="1">
      <c r="A44" s="4"/>
      <c r="B44" s="4">
        <v>22012500</v>
      </c>
      <c r="C44" s="53" t="s">
        <v>53</v>
      </c>
      <c r="D44" s="5"/>
      <c r="E44" s="5"/>
      <c r="F44" s="5"/>
      <c r="G44" s="27">
        <v>2487.98</v>
      </c>
      <c r="H44" s="5">
        <f t="shared" si="0"/>
        <v>2487.98</v>
      </c>
      <c r="I44" s="5">
        <f t="shared" si="1"/>
        <v>0</v>
      </c>
    </row>
    <row r="45" spans="1:9" ht="19.5" customHeight="1">
      <c r="A45" s="17"/>
      <c r="B45" s="17">
        <v>40000000</v>
      </c>
      <c r="C45" s="18" t="s">
        <v>40</v>
      </c>
      <c r="D45" s="19">
        <f aca="true" t="shared" si="2" ref="D45:G46">D46</f>
        <v>0</v>
      </c>
      <c r="E45" s="19">
        <f t="shared" si="2"/>
        <v>172461</v>
      </c>
      <c r="F45" s="19">
        <f t="shared" si="2"/>
        <v>172461</v>
      </c>
      <c r="G45" s="32">
        <f t="shared" si="2"/>
        <v>172461</v>
      </c>
      <c r="H45" s="19">
        <f t="shared" si="0"/>
        <v>0</v>
      </c>
      <c r="I45" s="19">
        <f t="shared" si="1"/>
        <v>100</v>
      </c>
    </row>
    <row r="46" spans="1:9" ht="12.75">
      <c r="A46" s="4"/>
      <c r="B46" s="4">
        <v>41000000</v>
      </c>
      <c r="C46" s="7" t="s">
        <v>41</v>
      </c>
      <c r="D46" s="5">
        <f t="shared" si="2"/>
        <v>0</v>
      </c>
      <c r="E46" s="5">
        <f t="shared" si="2"/>
        <v>172461</v>
      </c>
      <c r="F46" s="5">
        <f t="shared" si="2"/>
        <v>172461</v>
      </c>
      <c r="G46" s="27">
        <f t="shared" si="2"/>
        <v>172461</v>
      </c>
      <c r="H46" s="5">
        <f t="shared" si="0"/>
        <v>0</v>
      </c>
      <c r="I46" s="5">
        <f t="shared" si="1"/>
        <v>100</v>
      </c>
    </row>
    <row r="47" spans="1:9" ht="17.25" customHeight="1">
      <c r="A47" s="4"/>
      <c r="B47" s="4">
        <v>41035003</v>
      </c>
      <c r="C47" s="7" t="s">
        <v>42</v>
      </c>
      <c r="D47" s="5">
        <v>0</v>
      </c>
      <c r="E47" s="5">
        <f>148277+24184</f>
        <v>172461</v>
      </c>
      <c r="F47" s="5">
        <f>59688+29532+29532+24184+29525</f>
        <v>172461</v>
      </c>
      <c r="G47" s="27">
        <v>172461</v>
      </c>
      <c r="H47" s="5">
        <f t="shared" si="0"/>
        <v>0</v>
      </c>
      <c r="I47" s="5">
        <f t="shared" si="1"/>
        <v>100</v>
      </c>
    </row>
    <row r="48" spans="1:9" ht="12.75">
      <c r="A48" s="4"/>
      <c r="B48" s="4"/>
      <c r="C48" s="7"/>
      <c r="D48" s="5"/>
      <c r="E48" s="5"/>
      <c r="F48" s="5"/>
      <c r="G48" s="27"/>
      <c r="H48" s="5">
        <f t="shared" si="0"/>
        <v>0</v>
      </c>
      <c r="I48" s="5">
        <f t="shared" si="1"/>
        <v>0</v>
      </c>
    </row>
    <row r="49" spans="1:9" ht="12.75">
      <c r="A49" s="63" t="s">
        <v>19</v>
      </c>
      <c r="B49" s="64"/>
      <c r="C49" s="64"/>
      <c r="D49" s="6">
        <f>D9+D13+D15+D32+D35</f>
        <v>562289</v>
      </c>
      <c r="E49" s="6">
        <f>E35+E15+E13</f>
        <v>562239</v>
      </c>
      <c r="F49" s="6">
        <f>F35+F15+F13</f>
        <v>562239</v>
      </c>
      <c r="G49" s="35">
        <f>G9+G13+G15+G32+G39</f>
        <v>712848.3599999999</v>
      </c>
      <c r="H49" s="6">
        <f t="shared" si="0"/>
        <v>150609.35999999987</v>
      </c>
      <c r="I49" s="6">
        <f t="shared" si="1"/>
        <v>126.7874266993218</v>
      </c>
    </row>
    <row r="50" spans="1:9" ht="12.75">
      <c r="A50" s="63" t="s">
        <v>20</v>
      </c>
      <c r="B50" s="64"/>
      <c r="C50" s="64"/>
      <c r="D50" s="6">
        <f>D49+D45</f>
        <v>562289</v>
      </c>
      <c r="E50" s="6">
        <f>E49+E45</f>
        <v>734700</v>
      </c>
      <c r="F50" s="6">
        <f>F49+F45</f>
        <v>734700</v>
      </c>
      <c r="G50" s="35">
        <f>G49+G45</f>
        <v>885309.3599999999</v>
      </c>
      <c r="H50" s="6">
        <f t="shared" si="0"/>
        <v>150609.35999999987</v>
      </c>
      <c r="I50" s="6">
        <f t="shared" si="1"/>
        <v>120.49943650469577</v>
      </c>
    </row>
    <row r="52" spans="1:9" ht="12.75">
      <c r="A52" s="59"/>
      <c r="B52" s="59"/>
      <c r="C52" s="59" t="s">
        <v>58</v>
      </c>
      <c r="D52" s="59"/>
      <c r="E52" s="60"/>
      <c r="F52" s="61"/>
      <c r="G52" s="61"/>
      <c r="H52" s="59" t="s">
        <v>59</v>
      </c>
      <c r="I52" s="60"/>
    </row>
    <row r="53" spans="1:9" ht="12.75">
      <c r="A53" s="59"/>
      <c r="B53" s="59"/>
      <c r="C53" s="59"/>
      <c r="D53" s="59"/>
      <c r="E53" s="59"/>
      <c r="F53" s="62"/>
      <c r="G53" s="62"/>
      <c r="H53" s="62"/>
      <c r="I53" s="62"/>
    </row>
    <row r="54" spans="1:9" ht="12.75">
      <c r="A54" s="59"/>
      <c r="B54" s="59"/>
      <c r="C54" s="59"/>
      <c r="D54" s="59"/>
      <c r="E54" s="59"/>
      <c r="F54" s="62"/>
      <c r="G54" s="62"/>
      <c r="H54" s="62"/>
      <c r="I54" s="62"/>
    </row>
    <row r="55" spans="1:9" ht="12.75">
      <c r="A55" s="59" t="s">
        <v>60</v>
      </c>
      <c r="B55" s="59"/>
      <c r="C55" s="59"/>
      <c r="D55" s="59"/>
      <c r="E55" s="59"/>
      <c r="F55" s="62"/>
      <c r="G55" s="62"/>
      <c r="H55" s="62"/>
      <c r="I55" s="62"/>
    </row>
    <row r="56" ht="12.75">
      <c r="G56" s="57"/>
    </row>
    <row r="57" ht="12.75">
      <c r="G57" s="55"/>
    </row>
    <row r="58" ht="12.75">
      <c r="G58" s="55"/>
    </row>
    <row r="72" ht="12.75">
      <c r="E72" t="s">
        <v>61</v>
      </c>
    </row>
  </sheetData>
  <sheetProtection/>
  <mergeCells count="11">
    <mergeCell ref="G1:I1"/>
    <mergeCell ref="B2:H2"/>
    <mergeCell ref="B3:H3"/>
    <mergeCell ref="B4:H4"/>
    <mergeCell ref="A49:C49"/>
    <mergeCell ref="A50:C50"/>
    <mergeCell ref="B5:H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2017-02-01T07:54:53Z</cp:lastPrinted>
  <dcterms:created xsi:type="dcterms:W3CDTF">2015-01-16T13:33:04Z</dcterms:created>
  <dcterms:modified xsi:type="dcterms:W3CDTF">2017-02-01T09:18:23Z</dcterms:modified>
  <cp:category/>
  <cp:version/>
  <cp:contentType/>
  <cp:contentStatus/>
</cp:coreProperties>
</file>