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Лист3" sheetId="3" r:id="rId3"/>
  </sheets>
  <definedNames>
    <definedName name="_xlnm.Print_Titles" localSheetId="1">'видатки спецфонд'!$1:$2</definedName>
    <definedName name="_xlnm.Print_Area" localSheetId="1">'видатки спецфонд'!$A$1:$H$133</definedName>
  </definedNames>
  <calcPr fullCalcOnLoad="1"/>
</workbook>
</file>

<file path=xl/sharedStrings.xml><?xml version="1.0" encoding="utf-8"?>
<sst xmlns="http://schemas.openxmlformats.org/spreadsheetml/2006/main" count="386" uniqueCount="221">
  <si>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</si>
  <si>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</si>
  <si>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</si>
  <si>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</si>
  <si>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</si>
  <si>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</si>
  <si>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</si>
  <si>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</si>
  <si>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</si>
  <si>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</si>
  <si>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</si>
  <si>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</si>
  <si>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</si>
  <si>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</si>
  <si>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</si>
  <si>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</si>
  <si>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</si>
  <si>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</si>
  <si>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</si>
  <si>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</si>
  <si>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</si>
  <si>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</si>
  <si>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</si>
  <si>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100102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</si>
  <si>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</si>
  <si>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</si>
  <si>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</si>
  <si>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</si>
  <si>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</si>
  <si>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</si>
  <si>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</si>
  <si>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</si>
  <si>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</si>
  <si>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</si>
  <si>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</si>
  <si>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</si>
  <si>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</si>
  <si>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</si>
  <si>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</si>
  <si>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</si>
  <si>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</si>
  <si>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</si>
  <si>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</si>
  <si>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</si>
  <si>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</si>
  <si>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</si>
  <si>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</si>
  <si>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Видатки, пов"язані з наданням та обслуговуванням пільгових кредитів, наданих громадянам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</si>
  <si>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</si>
  <si>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</si>
  <si>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</si>
  <si>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</si>
  <si>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</si>
  <si>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</si>
  <si>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</si>
  <si>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</si>
  <si>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</si>
  <si>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</si>
  <si>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240601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</si>
  <si>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</si>
  <si>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</si>
  <si>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</si>
  <si>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</si>
  <si>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</si>
  <si>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</si>
  <si>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</si>
  <si>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</si>
  <si>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150101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</si>
  <si>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</si>
  <si>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</si>
  <si>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</si>
  <si>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</si>
  <si>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</si>
  <si>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</si>
  <si>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</si>
  <si>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</si>
  <si>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</si>
  <si>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</si>
  <si>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</si>
  <si>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</si>
  <si>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</si>
  <si>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</si>
  <si>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</si>
  <si>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</si>
  <si>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</si>
  <si>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</si>
  <si>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</si>
  <si>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</si>
  <si>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</si>
  <si>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</si>
  <si>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</si>
  <si>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</si>
  <si>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</si>
  <si>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</si>
  <si>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</si>
  <si>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</si>
  <si>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</si>
  <si>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</si>
  <si>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</si>
  <si>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</si>
  <si>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</si>
  <si>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</si>
  <si>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</si>
  <si>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</si>
  <si>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</si>
  <si>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</si>
  <si>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</si>
  <si>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</si>
  <si>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</si>
  <si>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</si>
  <si>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</si>
  <si>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</si>
  <si>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</si>
  <si>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</si>
  <si>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</si>
  <si>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</si>
  <si>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Інші джерела власних надходжень бюджетних установ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</si>
  <si>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</si>
  <si>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</si>
  <si>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</si>
  <si>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</si>
  <si>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</si>
  <si>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</si>
  <si>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</si>
  <si>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</si>
  <si>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</si>
  <si>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</si>
  <si>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</si>
  <si>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</si>
  <si>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</si>
  <si>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</si>
  <si>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100106</t>
  </si>
  <si>
    <t>Капітальний ремонт житлового фонду об'єднань співвласників багатоквартирних будинків</t>
  </si>
  <si>
    <t>240602</t>
  </si>
  <si>
    <t>Повернення коштів, наданих для кредитування громадян на будівництво( реконструкцію) та придбання житла</t>
  </si>
  <si>
    <t>070201</t>
  </si>
  <si>
    <t>Загальноосвітні школи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</si>
  <si>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</si>
  <si>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</si>
  <si>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</si>
  <si>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</si>
  <si>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</si>
  <si>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070101</t>
  </si>
  <si>
    <t>Дошкільні заклади освіти</t>
  </si>
  <si>
    <t>080101</t>
  </si>
  <si>
    <t>Лікарні</t>
  </si>
  <si>
    <t>Територіальний центр соціального обслуговування</t>
  </si>
  <si>
    <t>Теплові мережі</t>
  </si>
  <si>
    <t>Дотація житлово-комунальному господарству</t>
  </si>
  <si>
    <t>Освіта</t>
  </si>
  <si>
    <t>130107</t>
  </si>
  <si>
    <t>Утримання та навчально-тренувальна робота дитячо-юнацьких спортивних шкіл</t>
  </si>
  <si>
    <t>Землеустрій</t>
  </si>
  <si>
    <t>Органи місцевого самоврядування</t>
  </si>
  <si>
    <t>170000</t>
  </si>
  <si>
    <t>Транспорт, дорожнє госпдарство</t>
  </si>
  <si>
    <t>240000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</si>
  <si>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</si>
  <si>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070401</t>
  </si>
  <si>
    <t>Позашкільні заклади освіти,заходи із позашкільної роботи з дітьми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</si>
  <si>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</si>
  <si>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</si>
  <si>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</si>
  <si>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</si>
  <si>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>Житлово-експлуатаційне господарство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</si>
  <si>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</si>
  <si>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</si>
  <si>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</si>
  <si>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</si>
  <si>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Центр соціальних служб для сім ї, дітей та молоді</t>
  </si>
  <si>
    <t>110201</t>
  </si>
  <si>
    <t>Бібліотеки</t>
  </si>
  <si>
    <t>130110</t>
  </si>
  <si>
    <t>Льодовий палац спорту</t>
  </si>
  <si>
    <t>130000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</si>
  <si>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</si>
  <si>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</si>
  <si>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</si>
  <si>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</si>
  <si>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</si>
  <si>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</si>
  <si>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</si>
  <si>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</si>
  <si>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</si>
  <si>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>110204</t>
  </si>
  <si>
    <t>Палаци і будинки культури, клуби та інші заклади клубного типу</t>
  </si>
  <si>
    <t>Виконано за 1 квартал 2013р.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</si>
  <si>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</si>
  <si>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</si>
  <si>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</si>
  <si>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</si>
  <si>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>Культура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</si>
  <si>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</si>
  <si>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</si>
  <si>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</si>
  <si>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</si>
  <si>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</si>
  <si>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</si>
  <si>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180401</t>
  </si>
  <si>
    <t>Платежі за кредитними угодами, укладеними під гарантії Уряду</t>
  </si>
  <si>
    <t>Капітальні вкладення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</si>
  <si>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</si>
  <si>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</si>
  <si>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Роботи, пов"язані із будівництвом, реконструкцією та утриманням автошляхів</t>
  </si>
  <si>
    <t>Видатки на утримання закладів відділу молоді та спорту (в тому числі СДЮСТШ "Садко")</t>
  </si>
  <si>
    <t>План з урахуван-ням внесених змін на 1 півріччя 2014р.</t>
  </si>
  <si>
    <t>Виконано за 1 півріччя 2014р.</t>
  </si>
  <si>
    <t>% до уточненого плану на 1 півріччя 2014 р.</t>
  </si>
  <si>
    <t>Виконано за 1 півріччя 2013р.</t>
  </si>
  <si>
    <t>% до 1 півріччя 2013 р.</t>
  </si>
  <si>
    <t>Транспорт, дорожнє господарство</t>
  </si>
  <si>
    <t>Виконано за 1 піврічя 2014р.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</si>
  <si>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</si>
  <si>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</si>
  <si>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080800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</si>
  <si>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</si>
  <si>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</si>
  <si>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</si>
  <si>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</si>
  <si>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</si>
  <si>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А.А. Гавриленко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</si>
</sst>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8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9" fillId="25" borderId="0" xfId="0" applyFont="1" applyFill="1" applyAlignment="1">
      <alignment/>
    </xf>
    <xf numFmtId="0" fontId="2" fillId="0" borderId="0" xfId="0" applyFont="1" applyAlignment="1">
      <alignment/>
    </xf>
    <xf numFmtId="165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64" fontId="3" fillId="25" borderId="10" xfId="0" applyNumberFormat="1" applyFont="1" applyFill="1" applyBorder="1" applyAlignment="1">
      <alignment horizontal="center"/>
    </xf>
    <xf numFmtId="164" fontId="3" fillId="25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64" fontId="12" fillId="24" borderId="10" xfId="0" applyNumberFormat="1" applyFont="1" applyFill="1" applyBorder="1" applyAlignment="1" applyProtection="1">
      <alignment horizontal="center"/>
      <protection/>
    </xf>
    <xf numFmtId="164" fontId="12" fillId="0" borderId="10" xfId="0" applyNumberFormat="1" applyFont="1" applyBorder="1" applyAlignment="1">
      <alignment horizontal="center"/>
    </xf>
    <xf numFmtId="164" fontId="12" fillId="24" borderId="10" xfId="0" applyNumberFormat="1" applyFont="1" applyFill="1" applyBorder="1" applyAlignment="1">
      <alignment horizontal="center"/>
    </xf>
    <xf numFmtId="165" fontId="12" fillId="0" borderId="10" xfId="0" applyNumberFormat="1" applyFont="1" applyBorder="1" applyAlignment="1" applyProtection="1">
      <alignment horizontal="center"/>
      <protection/>
    </xf>
    <xf numFmtId="164" fontId="12" fillId="25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25" borderId="11" xfId="0" applyNumberFormat="1" applyFont="1" applyFill="1" applyBorder="1" applyAlignment="1" applyProtection="1">
      <alignment horizontal="center"/>
      <protection/>
    </xf>
    <xf numFmtId="49" fontId="3" fillId="25" borderId="12" xfId="0" applyNumberFormat="1" applyFont="1" applyFill="1" applyBorder="1" applyAlignment="1" applyProtection="1">
      <alignment horizontal="center"/>
      <protection/>
    </xf>
    <xf numFmtId="49" fontId="3" fillId="25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24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25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15" fillId="24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64" fontId="3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25" borderId="10" xfId="0" applyFont="1" applyFill="1" applyBorder="1" applyAlignment="1" applyProtection="1">
      <alignment horizontal="center"/>
      <protection/>
    </xf>
    <xf numFmtId="49" fontId="3" fillId="25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3" fillId="24" borderId="1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>
      <alignment/>
    </xf>
    <xf numFmtId="49" fontId="12" fillId="8" borderId="18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12" fillId="0" borderId="12" xfId="0" applyNumberFormat="1" applyFont="1" applyBorder="1" applyAlignment="1" applyProtection="1">
      <alignment horizontal="center"/>
      <protection/>
    </xf>
    <xf numFmtId="164" fontId="12" fillId="24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1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6" borderId="12" xfId="0" applyNumberFormat="1" applyFont="1" applyFill="1" applyBorder="1" applyAlignment="1" applyProtection="1">
      <alignment horizontal="center"/>
      <protection/>
    </xf>
    <xf numFmtId="164" fontId="3" fillId="6" borderId="10" xfId="0" applyNumberFormat="1" applyFont="1" applyFill="1" applyBorder="1" applyAlignment="1">
      <alignment horizontal="center"/>
    </xf>
    <xf numFmtId="164" fontId="3" fillId="6" borderId="10" xfId="0" applyNumberFormat="1" applyFont="1" applyFill="1" applyBorder="1" applyAlignment="1" applyProtection="1">
      <alignment horizontal="center"/>
      <protection/>
    </xf>
    <xf numFmtId="164" fontId="3" fillId="25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8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8" fillId="0" borderId="0" xfId="0" applyNumberFormat="1" applyFont="1" applyBorder="1" applyAlignment="1" applyProtection="1">
      <alignment horizontal="center"/>
      <protection/>
    </xf>
    <xf numFmtId="164" fontId="12" fillId="25" borderId="10" xfId="0" applyNumberFormat="1" applyFont="1" applyFill="1" applyBorder="1" applyAlignment="1">
      <alignment horizontal="center"/>
    </xf>
    <xf numFmtId="49" fontId="3" fillId="25" borderId="12" xfId="0" applyNumberFormat="1" applyFont="1" applyFill="1" applyBorder="1" applyAlignment="1" applyProtection="1">
      <alignment horizontal="center"/>
      <protection/>
    </xf>
    <xf numFmtId="0" fontId="18" fillId="0" borderId="21" xfId="0" applyFont="1" applyBorder="1" applyAlignment="1">
      <alignment/>
    </xf>
    <xf numFmtId="49" fontId="12" fillId="0" borderId="10" xfId="0" applyNumberFormat="1" applyFont="1" applyBorder="1" applyAlignment="1" applyProtection="1">
      <alignment horizontal="center"/>
      <protection/>
    </xf>
    <xf numFmtId="49" fontId="35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2" fillId="0" borderId="22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2" xfId="0" applyNumberFormat="1" applyFont="1" applyBorder="1" applyAlignment="1" applyProtection="1">
      <alignment horizontal="left" wrapText="1"/>
      <protection/>
    </xf>
    <xf numFmtId="0" fontId="12" fillId="0" borderId="22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4" xfId="0" applyFont="1" applyBorder="1" applyAlignment="1">
      <alignment horizontal="left"/>
    </xf>
    <xf numFmtId="164" fontId="3" fillId="8" borderId="2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64" fontId="12" fillId="0" borderId="10" xfId="0" applyNumberFormat="1" applyFont="1" applyBorder="1" applyAlignment="1" applyProtection="1">
      <alignment horizontal="center"/>
      <protection/>
    </xf>
    <xf numFmtId="164" fontId="12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25" borderId="10" xfId="0" applyFont="1" applyFill="1" applyBorder="1" applyAlignment="1" applyProtection="1">
      <alignment horizontal="center"/>
      <protection/>
    </xf>
    <xf numFmtId="0" fontId="3" fillId="6" borderId="10" xfId="0" applyFont="1" applyFill="1" applyBorder="1" applyAlignment="1" applyProtection="1">
      <alignment horizontal="center"/>
      <protection/>
    </xf>
    <xf numFmtId="0" fontId="3" fillId="25" borderId="10" xfId="0" applyFont="1" applyFill="1" applyBorder="1" applyAlignment="1">
      <alignment horizontal="center"/>
    </xf>
    <xf numFmtId="164" fontId="3" fillId="8" borderId="10" xfId="0" applyNumberFormat="1" applyFont="1" applyFill="1" applyBorder="1" applyAlignment="1">
      <alignment horizontal="center"/>
    </xf>
    <xf numFmtId="164" fontId="3" fillId="8" borderId="10" xfId="0" applyNumberFormat="1" applyFont="1" applyFill="1" applyBorder="1" applyAlignment="1" applyProtection="1">
      <alignment horizontal="center"/>
      <protection/>
    </xf>
    <xf numFmtId="164" fontId="16" fillId="8" borderId="10" xfId="0" applyNumberFormat="1" applyFont="1" applyFill="1" applyBorder="1" applyAlignment="1">
      <alignment horizontal="center"/>
    </xf>
    <xf numFmtId="164" fontId="12" fillId="24" borderId="10" xfId="0" applyNumberFormat="1" applyFont="1" applyFill="1" applyBorder="1" applyAlignment="1" applyProtection="1">
      <alignment horizontal="center"/>
      <protection/>
    </xf>
    <xf numFmtId="164" fontId="3" fillId="24" borderId="10" xfId="0" applyNumberFormat="1" applyFont="1" applyFill="1" applyBorder="1" applyAlignment="1" applyProtection="1">
      <alignment horizontal="center"/>
      <protection/>
    </xf>
    <xf numFmtId="164" fontId="36" fillId="24" borderId="10" xfId="0" applyNumberFormat="1" applyFont="1" applyFill="1" applyBorder="1" applyAlignment="1" applyProtection="1">
      <alignment horizontal="center"/>
      <protection/>
    </xf>
    <xf numFmtId="0" fontId="12" fillId="24" borderId="10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25" borderId="27" xfId="0" applyFont="1" applyFill="1" applyBorder="1" applyAlignment="1" applyProtection="1">
      <alignment horizontal="left" wrapText="1"/>
      <protection/>
    </xf>
    <xf numFmtId="0" fontId="3" fillId="25" borderId="22" xfId="0" applyFont="1" applyFill="1" applyBorder="1" applyAlignment="1" applyProtection="1">
      <alignment horizontal="left" vertical="center" wrapText="1"/>
      <protection/>
    </xf>
    <xf numFmtId="0" fontId="3" fillId="25" borderId="22" xfId="0" applyFont="1" applyFill="1" applyBorder="1" applyAlignment="1" applyProtection="1">
      <alignment horizontal="left" wrapText="1"/>
      <protection/>
    </xf>
    <xf numFmtId="0" fontId="12" fillId="0" borderId="22" xfId="0" applyFont="1" applyBorder="1" applyAlignment="1" applyProtection="1">
      <alignment horizontal="left" wrapText="1"/>
      <protection/>
    </xf>
    <xf numFmtId="0" fontId="12" fillId="0" borderId="28" xfId="0" applyFont="1" applyBorder="1" applyAlignment="1" applyProtection="1">
      <alignment horizontal="left" wrapText="1"/>
      <protection/>
    </xf>
    <xf numFmtId="1" fontId="12" fillId="0" borderId="22" xfId="0" applyNumberFormat="1" applyFont="1" applyBorder="1" applyAlignment="1" applyProtection="1">
      <alignment horizontal="left" wrapText="1"/>
      <protection/>
    </xf>
    <xf numFmtId="0" fontId="3" fillId="25" borderId="22" xfId="0" applyFont="1" applyFill="1" applyBorder="1" applyAlignment="1" applyProtection="1">
      <alignment horizontal="center" wrapText="1"/>
      <protection/>
    </xf>
    <xf numFmtId="0" fontId="12" fillId="24" borderId="22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wrapText="1"/>
      <protection/>
    </xf>
    <xf numFmtId="0" fontId="3" fillId="25" borderId="22" xfId="0" applyFont="1" applyFill="1" applyBorder="1" applyAlignment="1" applyProtection="1">
      <alignment wrapText="1"/>
      <protection/>
    </xf>
    <xf numFmtId="0" fontId="3" fillId="25" borderId="22" xfId="0" applyFont="1" applyFill="1" applyBorder="1" applyAlignment="1">
      <alignment wrapText="1"/>
    </xf>
    <xf numFmtId="0" fontId="3" fillId="6" borderId="22" xfId="0" applyFont="1" applyFill="1" applyBorder="1" applyAlignment="1" applyProtection="1">
      <alignment horizontal="left" wrapText="1"/>
      <protection/>
    </xf>
    <xf numFmtId="0" fontId="3" fillId="25" borderId="22" xfId="0" applyFont="1" applyFill="1" applyBorder="1" applyAlignment="1" applyProtection="1">
      <alignment horizontal="center" vertical="center" wrapText="1"/>
      <protection/>
    </xf>
    <xf numFmtId="0" fontId="3" fillId="25" borderId="29" xfId="0" applyFont="1" applyFill="1" applyBorder="1" applyAlignment="1">
      <alignment wrapText="1"/>
    </xf>
    <xf numFmtId="0" fontId="3" fillId="25" borderId="30" xfId="0" applyFont="1" applyFill="1" applyBorder="1" applyAlignment="1">
      <alignment wrapText="1"/>
    </xf>
    <xf numFmtId="0" fontId="3" fillId="8" borderId="25" xfId="0" applyFont="1" applyFill="1" applyBorder="1" applyAlignment="1">
      <alignment wrapText="1"/>
    </xf>
    <xf numFmtId="0" fontId="13" fillId="0" borderId="30" xfId="0" applyNumberFormat="1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7" fillId="0" borderId="30" xfId="0" applyFont="1" applyBorder="1" applyAlignment="1">
      <alignment wrapText="1"/>
    </xf>
    <xf numFmtId="0" fontId="12" fillId="0" borderId="30" xfId="0" applyFont="1" applyBorder="1" applyAlignment="1" applyProtection="1">
      <alignment horizontal="left" wrapText="1"/>
      <protection/>
    </xf>
    <xf numFmtId="0" fontId="3" fillId="24" borderId="22" xfId="0" applyFont="1" applyFill="1" applyBorder="1" applyAlignment="1" applyProtection="1">
      <alignment horizontal="left" wrapText="1"/>
      <protection/>
    </xf>
    <xf numFmtId="0" fontId="3" fillId="8" borderId="29" xfId="0" applyFont="1" applyFill="1" applyBorder="1" applyAlignment="1">
      <alignment wrapText="1"/>
    </xf>
    <xf numFmtId="0" fontId="0" fillId="0" borderId="31" xfId="0" applyBorder="1" applyAlignment="1">
      <alignment/>
    </xf>
    <xf numFmtId="164" fontId="3" fillId="25" borderId="27" xfId="0" applyNumberFormat="1" applyFont="1" applyFill="1" applyBorder="1" applyAlignment="1">
      <alignment horizontal="center"/>
    </xf>
    <xf numFmtId="164" fontId="3" fillId="25" borderId="32" xfId="0" applyNumberFormat="1" applyFont="1" applyFill="1" applyBorder="1" applyAlignment="1">
      <alignment horizontal="center"/>
    </xf>
    <xf numFmtId="164" fontId="3" fillId="25" borderId="32" xfId="0" applyNumberFormat="1" applyFont="1" applyFill="1" applyBorder="1" applyAlignment="1" applyProtection="1">
      <alignment horizontal="center"/>
      <protection/>
    </xf>
    <xf numFmtId="0" fontId="3" fillId="25" borderId="32" xfId="0" applyFont="1" applyFill="1" applyBorder="1" applyAlignment="1" applyProtection="1">
      <alignment horizontal="center"/>
      <protection/>
    </xf>
    <xf numFmtId="164" fontId="3" fillId="25" borderId="22" xfId="0" applyNumberFormat="1" applyFont="1" applyFill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12" fillId="24" borderId="22" xfId="0" applyNumberFormat="1" applyFont="1" applyFill="1" applyBorder="1" applyAlignment="1">
      <alignment horizontal="center"/>
    </xf>
    <xf numFmtId="164" fontId="12" fillId="0" borderId="22" xfId="0" applyNumberFormat="1" applyFont="1" applyFill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12" fillId="25" borderId="22" xfId="0" applyNumberFormat="1" applyFont="1" applyFill="1" applyBorder="1" applyAlignment="1">
      <alignment horizontal="center"/>
    </xf>
    <xf numFmtId="164" fontId="3" fillId="6" borderId="22" xfId="0" applyNumberFormat="1" applyFont="1" applyFill="1" applyBorder="1" applyAlignment="1">
      <alignment horizontal="center"/>
    </xf>
    <xf numFmtId="0" fontId="3" fillId="25" borderId="29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164" fontId="3" fillId="24" borderId="22" xfId="0" applyNumberFormat="1" applyFont="1" applyFill="1" applyBorder="1" applyAlignment="1">
      <alignment/>
    </xf>
    <xf numFmtId="164" fontId="12" fillId="24" borderId="22" xfId="0" applyNumberFormat="1" applyFont="1" applyFill="1" applyBorder="1" applyAlignment="1">
      <alignment/>
    </xf>
    <xf numFmtId="164" fontId="3" fillId="24" borderId="22" xfId="0" applyNumberFormat="1" applyFont="1" applyFill="1" applyBorder="1" applyAlignment="1">
      <alignment/>
    </xf>
    <xf numFmtId="164" fontId="4" fillId="24" borderId="22" xfId="0" applyNumberFormat="1" applyFont="1" applyFill="1" applyBorder="1" applyAlignment="1">
      <alignment/>
    </xf>
    <xf numFmtId="0" fontId="12" fillId="24" borderId="22" xfId="0" applyFont="1" applyFill="1" applyBorder="1" applyAlignment="1">
      <alignment/>
    </xf>
    <xf numFmtId="164" fontId="12" fillId="24" borderId="22" xfId="0" applyNumberFormat="1" applyFont="1" applyFill="1" applyBorder="1" applyAlignment="1">
      <alignment/>
    </xf>
    <xf numFmtId="0" fontId="3" fillId="24" borderId="22" xfId="0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164" fontId="3" fillId="24" borderId="36" xfId="0" applyNumberFormat="1" applyFont="1" applyFill="1" applyBorder="1" applyAlignment="1" applyProtection="1">
      <alignment horizontal="center"/>
      <protection/>
    </xf>
    <xf numFmtId="16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2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39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/>
    </xf>
    <xf numFmtId="164" fontId="3" fillId="8" borderId="45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25" borderId="46" xfId="0" applyFill="1" applyBorder="1" applyAlignment="1">
      <alignment/>
    </xf>
    <xf numFmtId="164" fontId="37" fillId="25" borderId="47" xfId="0" applyNumberFormat="1" applyFont="1" applyFill="1" applyBorder="1" applyAlignment="1">
      <alignment/>
    </xf>
    <xf numFmtId="164" fontId="37" fillId="0" borderId="47" xfId="0" applyNumberFormat="1" applyFont="1" applyFill="1" applyBorder="1" applyAlignment="1">
      <alignment/>
    </xf>
    <xf numFmtId="164" fontId="7" fillId="0" borderId="47" xfId="0" applyNumberFormat="1" applyFont="1" applyFill="1" applyBorder="1" applyAlignment="1">
      <alignment/>
    </xf>
    <xf numFmtId="164" fontId="3" fillId="0" borderId="48" xfId="0" applyNumberFormat="1" applyFont="1" applyBorder="1" applyAlignment="1">
      <alignment horizontal="center"/>
    </xf>
    <xf numFmtId="164" fontId="37" fillId="8" borderId="47" xfId="0" applyNumberFormat="1" applyFont="1" applyFill="1" applyBorder="1" applyAlignment="1">
      <alignment/>
    </xf>
    <xf numFmtId="0" fontId="18" fillId="0" borderId="2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wrapText="1"/>
    </xf>
    <xf numFmtId="164" fontId="9" fillId="0" borderId="47" xfId="0" applyNumberFormat="1" applyFont="1" applyFill="1" applyBorder="1" applyAlignment="1">
      <alignment/>
    </xf>
    <xf numFmtId="164" fontId="12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wrapText="1"/>
    </xf>
    <xf numFmtId="0" fontId="3" fillId="25" borderId="33" xfId="0" applyFont="1" applyFill="1" applyBorder="1" applyAlignment="1">
      <alignment wrapText="1"/>
    </xf>
    <xf numFmtId="164" fontId="3" fillId="25" borderId="22" xfId="0" applyNumberFormat="1" applyFont="1" applyFill="1" applyBorder="1" applyAlignment="1">
      <alignment/>
    </xf>
    <xf numFmtId="164" fontId="3" fillId="25" borderId="10" xfId="0" applyNumberFormat="1" applyFont="1" applyFill="1" applyBorder="1" applyAlignment="1">
      <alignment/>
    </xf>
    <xf numFmtId="0" fontId="3" fillId="25" borderId="21" xfId="0" applyFont="1" applyFill="1" applyBorder="1" applyAlignment="1">
      <alignment/>
    </xf>
    <xf numFmtId="0" fontId="3" fillId="25" borderId="50" xfId="0" applyFont="1" applyFill="1" applyBorder="1" applyAlignment="1">
      <alignment wrapText="1"/>
    </xf>
    <xf numFmtId="0" fontId="13" fillId="25" borderId="10" xfId="0" applyFont="1" applyFill="1" applyBorder="1" applyAlignment="1">
      <alignment/>
    </xf>
    <xf numFmtId="0" fontId="18" fillId="25" borderId="21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3" fillId="25" borderId="33" xfId="0" applyFont="1" applyFill="1" applyBorder="1" applyAlignment="1">
      <alignment wrapText="1"/>
    </xf>
    <xf numFmtId="164" fontId="3" fillId="25" borderId="45" xfId="0" applyNumberFormat="1" applyFont="1" applyFill="1" applyBorder="1" applyAlignment="1">
      <alignment/>
    </xf>
    <xf numFmtId="164" fontId="3" fillId="25" borderId="51" xfId="0" applyNumberFormat="1" applyFont="1" applyFill="1" applyBorder="1" applyAlignment="1">
      <alignment/>
    </xf>
    <xf numFmtId="0" fontId="3" fillId="25" borderId="22" xfId="0" applyFont="1" applyFill="1" applyBorder="1" applyAlignment="1" applyProtection="1">
      <alignment horizontal="left" wrapText="1"/>
      <protection/>
    </xf>
    <xf numFmtId="164" fontId="3" fillId="25" borderId="10" xfId="0" applyNumberFormat="1" applyFont="1" applyFill="1" applyBorder="1" applyAlignment="1" applyProtection="1">
      <alignment horizontal="center"/>
      <protection/>
    </xf>
    <xf numFmtId="49" fontId="3" fillId="25" borderId="10" xfId="0" applyNumberFormat="1" applyFont="1" applyFill="1" applyBorder="1" applyAlignment="1" applyProtection="1">
      <alignment horizontal="center"/>
      <protection/>
    </xf>
    <xf numFmtId="0" fontId="3" fillId="25" borderId="30" xfId="0" applyFont="1" applyFill="1" applyBorder="1" applyAlignment="1" applyProtection="1">
      <alignment horizontal="left" wrapText="1"/>
      <protection/>
    </xf>
    <xf numFmtId="164" fontId="3" fillId="25" borderId="22" xfId="0" applyNumberFormat="1" applyFont="1" applyFill="1" applyBorder="1" applyAlignment="1">
      <alignment/>
    </xf>
    <xf numFmtId="164" fontId="18" fillId="25" borderId="10" xfId="0" applyNumberFormat="1" applyFont="1" applyFill="1" applyBorder="1" applyAlignment="1" applyProtection="1">
      <alignment horizontal="center"/>
      <protection/>
    </xf>
    <xf numFmtId="164" fontId="3" fillId="25" borderId="10" xfId="0" applyNumberFormat="1" applyFont="1" applyFill="1" applyBorder="1" applyAlignment="1">
      <alignment/>
    </xf>
    <xf numFmtId="49" fontId="3" fillId="25" borderId="18" xfId="0" applyNumberFormat="1" applyFont="1" applyFill="1" applyBorder="1" applyAlignment="1" applyProtection="1">
      <alignment horizontal="center"/>
      <protection/>
    </xf>
    <xf numFmtId="164" fontId="3" fillId="25" borderId="29" xfId="0" applyNumberFormat="1" applyFont="1" applyFill="1" applyBorder="1" applyAlignment="1">
      <alignment/>
    </xf>
    <xf numFmtId="0" fontId="3" fillId="25" borderId="22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25" borderId="22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25" borderId="29" xfId="0" applyFont="1" applyFill="1" applyBorder="1" applyAlignment="1">
      <alignment horizontal="left" wrapText="1"/>
    </xf>
    <xf numFmtId="0" fontId="0" fillId="0" borderId="52" xfId="0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8" borderId="12" xfId="0" applyNumberFormat="1" applyFont="1" applyFill="1" applyBorder="1" applyAlignment="1">
      <alignment/>
    </xf>
    <xf numFmtId="0" fontId="3" fillId="8" borderId="12" xfId="0" applyFont="1" applyFill="1" applyBorder="1" applyAlignment="1">
      <alignment wrapText="1"/>
    </xf>
    <xf numFmtId="164" fontId="3" fillId="8" borderId="45" xfId="0" applyNumberFormat="1" applyFont="1" applyFill="1" applyBorder="1" applyAlignment="1">
      <alignment horizontal="center"/>
    </xf>
    <xf numFmtId="164" fontId="3" fillId="25" borderId="53" xfId="0" applyNumberFormat="1" applyFont="1" applyFill="1" applyBorder="1" applyAlignment="1">
      <alignment/>
    </xf>
    <xf numFmtId="164" fontId="3" fillId="25" borderId="53" xfId="0" applyNumberFormat="1" applyFont="1" applyFill="1" applyBorder="1" applyAlignment="1">
      <alignment/>
    </xf>
    <xf numFmtId="164" fontId="3" fillId="25" borderId="45" xfId="0" applyNumberFormat="1" applyFont="1" applyFill="1" applyBorder="1" applyAlignment="1">
      <alignment/>
    </xf>
    <xf numFmtId="49" fontId="14" fillId="0" borderId="54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25" borderId="46" xfId="0" applyFont="1" applyFill="1" applyBorder="1" applyAlignment="1">
      <alignment/>
    </xf>
    <xf numFmtId="0" fontId="3" fillId="25" borderId="45" xfId="0" applyFont="1" applyFill="1" applyBorder="1" applyAlignment="1">
      <alignment wrapText="1"/>
    </xf>
    <xf numFmtId="164" fontId="12" fillId="0" borderId="53" xfId="0" applyNumberFormat="1" applyFont="1" applyBorder="1" applyAlignment="1">
      <alignment horizontal="center"/>
    </xf>
    <xf numFmtId="164" fontId="12" fillId="0" borderId="45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left" wrapText="1"/>
      <protection/>
    </xf>
    <xf numFmtId="0" fontId="12" fillId="0" borderId="22" xfId="0" applyFont="1" applyFill="1" applyBorder="1" applyAlignment="1">
      <alignment/>
    </xf>
    <xf numFmtId="164" fontId="12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12" fillId="0" borderId="53" xfId="0" applyFont="1" applyFill="1" applyBorder="1" applyAlignment="1" applyProtection="1">
      <alignment horizontal="left" wrapText="1"/>
      <protection/>
    </xf>
    <xf numFmtId="0" fontId="12" fillId="0" borderId="5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C58" sqref="C58"/>
    </sheetView>
  </sheetViews>
  <sheetFormatPr defaultColWidth="9.125" defaultRowHeight="12.75"/>
  <cols>
    <col min="1" max="1" width="10.50390625" style="1" customWidth="1"/>
    <col min="2" max="2" width="45.875" style="1" customWidth="1"/>
    <col min="3" max="3" width="11.50390625" style="1" customWidth="1"/>
    <col min="4" max="4" width="11.375" style="1" customWidth="1"/>
    <col min="5" max="5" width="10.50390625" style="1" customWidth="1"/>
    <col min="6" max="6" width="10.625" style="1" customWidth="1"/>
    <col min="7" max="7" width="11.375" style="1" customWidth="1"/>
    <col min="8" max="8" width="9.00390625" style="1" customWidth="1"/>
    <col min="9" max="16384" width="9.125" style="1" customWidth="1"/>
  </cols>
  <sheetData>
    <row r="1" spans="1:8" ht="114.75" thickBot="1">
      <c r="A1" s="38" t="s">
        <v>94</v>
      </c>
      <c r="B1" s="191" t="s">
        <v>93</v>
      </c>
      <c r="C1" s="187" t="s">
        <v>205</v>
      </c>
      <c r="D1" s="188" t="s">
        <v>206</v>
      </c>
      <c r="E1" s="188" t="s">
        <v>207</v>
      </c>
      <c r="F1" s="188" t="s">
        <v>115</v>
      </c>
      <c r="G1" s="189" t="s">
        <v>208</v>
      </c>
      <c r="H1" s="190" t="s">
        <v>209</v>
      </c>
    </row>
    <row r="2" spans="1:8" ht="16.5" thickBot="1">
      <c r="A2" s="39">
        <v>1</v>
      </c>
      <c r="B2" s="36">
        <v>2</v>
      </c>
      <c r="C2" s="110">
        <v>3</v>
      </c>
      <c r="D2" s="37">
        <v>4</v>
      </c>
      <c r="E2" s="37">
        <v>5</v>
      </c>
      <c r="F2" s="173">
        <v>6</v>
      </c>
      <c r="G2" s="177">
        <v>7</v>
      </c>
      <c r="H2" s="178"/>
    </row>
    <row r="3" spans="1:8" ht="19.5" customHeight="1" thickBot="1">
      <c r="A3"/>
      <c r="B3" s="88" t="s">
        <v>1</v>
      </c>
      <c r="C3" s="89"/>
      <c r="D3" s="133"/>
      <c r="E3" s="133"/>
      <c r="F3" s="174"/>
      <c r="G3" s="175"/>
      <c r="H3" s="176"/>
    </row>
    <row r="4" spans="1:8" ht="27" customHeight="1" thickBot="1">
      <c r="A4" s="27" t="s">
        <v>3</v>
      </c>
      <c r="B4" s="111" t="s">
        <v>71</v>
      </c>
      <c r="C4" s="134">
        <v>11933.7</v>
      </c>
      <c r="D4" s="135">
        <v>10058.5</v>
      </c>
      <c r="E4" s="136">
        <f aca="true" t="shared" si="0" ref="E4:E23">D4/C4*100</f>
        <v>84.28651633609022</v>
      </c>
      <c r="F4" s="137">
        <f aca="true" t="shared" si="1" ref="F4:F23">D4-C4</f>
        <v>-1875.2000000000007</v>
      </c>
      <c r="G4" s="135">
        <v>12031.6</v>
      </c>
      <c r="H4" s="182">
        <f>D4/G4*100</f>
        <v>83.60068486319359</v>
      </c>
    </row>
    <row r="5" spans="1:8" ht="48" hidden="1" thickBot="1">
      <c r="A5" s="28" t="s">
        <v>4</v>
      </c>
      <c r="B5" s="112" t="s">
        <v>96</v>
      </c>
      <c r="C5" s="138"/>
      <c r="D5" s="15"/>
      <c r="E5" s="16" t="e">
        <f t="shared" si="0"/>
        <v>#DIV/0!</v>
      </c>
      <c r="F5" s="52">
        <f t="shared" si="1"/>
        <v>0</v>
      </c>
      <c r="G5" s="15"/>
      <c r="H5" s="181"/>
    </row>
    <row r="6" spans="1:8" ht="32.25" customHeight="1" thickBot="1">
      <c r="A6" s="29" t="s">
        <v>41</v>
      </c>
      <c r="B6" s="113" t="s">
        <v>97</v>
      </c>
      <c r="C6" s="138">
        <v>78041.5</v>
      </c>
      <c r="D6" s="15">
        <v>65454.1</v>
      </c>
      <c r="E6" s="16">
        <f t="shared" si="0"/>
        <v>83.87088920638378</v>
      </c>
      <c r="F6" s="52">
        <f t="shared" si="1"/>
        <v>-12587.400000000001</v>
      </c>
      <c r="G6" s="15">
        <v>68160.2</v>
      </c>
      <c r="H6" s="182">
        <f aca="true" t="shared" si="2" ref="H6:H37">D6/G6*100</f>
        <v>96.02979451351375</v>
      </c>
    </row>
    <row r="7" spans="1:8" ht="26.25" customHeight="1" thickBot="1">
      <c r="A7" s="28" t="s">
        <v>101</v>
      </c>
      <c r="B7" s="113" t="s">
        <v>72</v>
      </c>
      <c r="C7" s="138">
        <v>46062.6</v>
      </c>
      <c r="D7" s="15">
        <v>39883.2</v>
      </c>
      <c r="E7" s="16">
        <f t="shared" si="0"/>
        <v>86.58477810631618</v>
      </c>
      <c r="F7" s="52">
        <f t="shared" si="1"/>
        <v>-6179.4000000000015</v>
      </c>
      <c r="G7" s="15">
        <v>41569</v>
      </c>
      <c r="H7" s="182">
        <f t="shared" si="2"/>
        <v>95.94457408164737</v>
      </c>
    </row>
    <row r="8" spans="1:8" ht="22.5" customHeight="1" thickBot="1">
      <c r="A8" s="30"/>
      <c r="B8" s="114" t="s">
        <v>28</v>
      </c>
      <c r="C8" s="241">
        <f>C7-C10-C9</f>
        <v>38061.9</v>
      </c>
      <c r="D8" s="240">
        <f>D7-D10-D9</f>
        <v>33466.799999999996</v>
      </c>
      <c r="E8" s="18">
        <f t="shared" si="0"/>
        <v>87.92729737611626</v>
      </c>
      <c r="F8" s="94">
        <f t="shared" si="1"/>
        <v>-4595.100000000006</v>
      </c>
      <c r="G8" s="139">
        <f>G7-G10-G9</f>
        <v>41040.3</v>
      </c>
      <c r="H8" s="184">
        <f t="shared" si="2"/>
        <v>81.54618752786892</v>
      </c>
    </row>
    <row r="9" spans="1:8" ht="30.75" customHeight="1" thickBot="1">
      <c r="A9" s="30"/>
      <c r="B9" s="84" t="s">
        <v>187</v>
      </c>
      <c r="C9" s="139">
        <v>8000.7</v>
      </c>
      <c r="D9" s="19">
        <v>6416.4</v>
      </c>
      <c r="E9" s="18">
        <f t="shared" si="0"/>
        <v>80.1979826765158</v>
      </c>
      <c r="F9" s="95">
        <f t="shared" si="1"/>
        <v>-1584.3000000000002</v>
      </c>
      <c r="G9" s="19">
        <v>493.2</v>
      </c>
      <c r="H9" s="184">
        <f t="shared" si="2"/>
        <v>1300.9732360097323</v>
      </c>
    </row>
    <row r="10" spans="1:8" ht="49.5" customHeight="1" thickBot="1">
      <c r="A10" s="31"/>
      <c r="B10" s="114" t="s">
        <v>39</v>
      </c>
      <c r="C10" s="139"/>
      <c r="D10" s="19"/>
      <c r="E10" s="18" t="e">
        <f t="shared" si="0"/>
        <v>#DIV/0!</v>
      </c>
      <c r="F10" s="94">
        <f t="shared" si="1"/>
        <v>0</v>
      </c>
      <c r="G10" s="19">
        <v>35.5</v>
      </c>
      <c r="H10" s="184">
        <f t="shared" si="2"/>
        <v>0</v>
      </c>
    </row>
    <row r="11" spans="1:8" ht="36.75" customHeight="1" thickBot="1">
      <c r="A11" s="27" t="s">
        <v>102</v>
      </c>
      <c r="B11" s="113" t="s">
        <v>5</v>
      </c>
      <c r="C11" s="138">
        <f>SUM(C12:C31)</f>
        <v>73502</v>
      </c>
      <c r="D11" s="15">
        <f>SUM(D12:D31)</f>
        <v>66194.4</v>
      </c>
      <c r="E11" s="16">
        <f t="shared" si="0"/>
        <v>90.05795760659574</v>
      </c>
      <c r="F11" s="52">
        <f t="shared" si="1"/>
        <v>-7307.600000000006</v>
      </c>
      <c r="G11" s="15">
        <f>SUM(G12:G31)</f>
        <v>60507.80000000001</v>
      </c>
      <c r="H11" s="182">
        <f t="shared" si="2"/>
        <v>109.39812718360275</v>
      </c>
    </row>
    <row r="12" spans="1:8" ht="192.75" customHeight="1" thickBot="1">
      <c r="A12" s="72" t="s">
        <v>188</v>
      </c>
      <c r="B12" s="114" t="s">
        <v>157</v>
      </c>
      <c r="C12" s="139">
        <v>12156.4</v>
      </c>
      <c r="D12" s="19">
        <v>10202.4</v>
      </c>
      <c r="E12" s="18">
        <f t="shared" si="0"/>
        <v>83.92616235069593</v>
      </c>
      <c r="F12" s="94">
        <f t="shared" si="1"/>
        <v>-1954</v>
      </c>
      <c r="G12" s="19">
        <v>9982.2</v>
      </c>
      <c r="H12" s="184">
        <f t="shared" si="2"/>
        <v>102.20592654925767</v>
      </c>
    </row>
    <row r="13" spans="1:8" ht="24" customHeight="1" thickBot="1">
      <c r="A13" s="32" t="s">
        <v>103</v>
      </c>
      <c r="B13" s="114" t="s">
        <v>6</v>
      </c>
      <c r="C13" s="139">
        <v>35040</v>
      </c>
      <c r="D13" s="17">
        <v>33800.3</v>
      </c>
      <c r="E13" s="18">
        <f t="shared" si="0"/>
        <v>96.46204337899545</v>
      </c>
      <c r="F13" s="94">
        <f t="shared" si="1"/>
        <v>-1239.699999999997</v>
      </c>
      <c r="G13" s="17">
        <v>29593.5</v>
      </c>
      <c r="H13" s="184">
        <f t="shared" si="2"/>
        <v>114.21528376163685</v>
      </c>
    </row>
    <row r="14" spans="1:8" ht="33.75" customHeight="1" thickBot="1">
      <c r="A14" s="51" t="s">
        <v>119</v>
      </c>
      <c r="B14" s="114" t="s">
        <v>120</v>
      </c>
      <c r="C14" s="140">
        <v>1852.9</v>
      </c>
      <c r="D14" s="17">
        <v>1852</v>
      </c>
      <c r="E14" s="18">
        <f t="shared" si="0"/>
        <v>99.9514274920395</v>
      </c>
      <c r="F14" s="94">
        <f t="shared" si="1"/>
        <v>-0.900000000000091</v>
      </c>
      <c r="G14" s="17">
        <v>868.8</v>
      </c>
      <c r="H14" s="184">
        <f t="shared" si="2"/>
        <v>213.16758747697975</v>
      </c>
    </row>
    <row r="15" spans="1:8" ht="51.75" customHeight="1" thickBot="1">
      <c r="A15" s="40" t="s">
        <v>189</v>
      </c>
      <c r="B15" s="114" t="s">
        <v>192</v>
      </c>
      <c r="C15" s="139">
        <v>14749.3</v>
      </c>
      <c r="D15" s="19">
        <v>11392.9</v>
      </c>
      <c r="E15" s="18">
        <f t="shared" si="0"/>
        <v>77.24366580108887</v>
      </c>
      <c r="F15" s="94">
        <f t="shared" si="1"/>
        <v>-3356.3999999999996</v>
      </c>
      <c r="G15" s="19">
        <v>11723.9</v>
      </c>
      <c r="H15" s="184">
        <f t="shared" si="2"/>
        <v>97.17670740965038</v>
      </c>
    </row>
    <row r="16" spans="1:8" ht="18.75" customHeight="1" thickBot="1">
      <c r="A16" s="47" t="s">
        <v>19</v>
      </c>
      <c r="B16" s="114" t="s">
        <v>86</v>
      </c>
      <c r="C16" s="141">
        <v>86</v>
      </c>
      <c r="D16" s="19">
        <v>85.7</v>
      </c>
      <c r="E16" s="18">
        <f t="shared" si="0"/>
        <v>99.65116279069768</v>
      </c>
      <c r="F16" s="94">
        <f t="shared" si="1"/>
        <v>-0.29999999999999716</v>
      </c>
      <c r="G16" s="19">
        <v>83</v>
      </c>
      <c r="H16" s="184">
        <f t="shared" si="2"/>
        <v>103.25301204819277</v>
      </c>
    </row>
    <row r="17" spans="1:8" ht="63.75" customHeight="1" thickBot="1">
      <c r="A17" s="48" t="s">
        <v>109</v>
      </c>
      <c r="B17" s="115" t="s">
        <v>110</v>
      </c>
      <c r="C17" s="141">
        <v>67.7</v>
      </c>
      <c r="D17" s="19">
        <v>67.7</v>
      </c>
      <c r="E17" s="18">
        <f t="shared" si="0"/>
        <v>100</v>
      </c>
      <c r="F17" s="94">
        <f t="shared" si="1"/>
        <v>0</v>
      </c>
      <c r="G17" s="19">
        <v>79.9</v>
      </c>
      <c r="H17" s="184">
        <f t="shared" si="2"/>
        <v>84.73091364205257</v>
      </c>
    </row>
    <row r="18" spans="1:8" ht="18" customHeight="1" hidden="1" thickBot="1">
      <c r="A18" s="41" t="s">
        <v>139</v>
      </c>
      <c r="B18" s="114" t="s">
        <v>140</v>
      </c>
      <c r="C18" s="139"/>
      <c r="D18" s="19"/>
      <c r="E18" s="18" t="e">
        <f t="shared" si="0"/>
        <v>#DIV/0!</v>
      </c>
      <c r="F18" s="94">
        <f t="shared" si="1"/>
        <v>0</v>
      </c>
      <c r="G18" s="19"/>
      <c r="H18" s="184" t="e">
        <f t="shared" si="2"/>
        <v>#DIV/0!</v>
      </c>
    </row>
    <row r="19" spans="1:8" ht="15.75" customHeight="1" thickBot="1">
      <c r="A19" s="32" t="s">
        <v>20</v>
      </c>
      <c r="B19" s="114" t="s">
        <v>179</v>
      </c>
      <c r="C19" s="139">
        <v>861.2</v>
      </c>
      <c r="D19" s="17">
        <v>647.6</v>
      </c>
      <c r="E19" s="18">
        <f t="shared" si="0"/>
        <v>75.19739897817</v>
      </c>
      <c r="F19" s="94">
        <f t="shared" si="1"/>
        <v>-213.60000000000002</v>
      </c>
      <c r="G19" s="17">
        <v>694</v>
      </c>
      <c r="H19" s="184">
        <f t="shared" si="2"/>
        <v>93.31412103746398</v>
      </c>
    </row>
    <row r="20" spans="1:8" ht="27" customHeight="1" hidden="1" thickBot="1">
      <c r="A20" s="32" t="s">
        <v>36</v>
      </c>
      <c r="B20" s="114" t="s">
        <v>73</v>
      </c>
      <c r="C20" s="139"/>
      <c r="D20" s="17"/>
      <c r="E20" s="18" t="e">
        <f t="shared" si="0"/>
        <v>#DIV/0!</v>
      </c>
      <c r="F20" s="94">
        <f t="shared" si="1"/>
        <v>0</v>
      </c>
      <c r="G20" s="17"/>
      <c r="H20" s="184" t="e">
        <f t="shared" si="2"/>
        <v>#DIV/0!</v>
      </c>
    </row>
    <row r="21" spans="1:8" ht="48.75" customHeight="1" thickBot="1">
      <c r="A21" s="32" t="s">
        <v>21</v>
      </c>
      <c r="B21" s="114" t="s">
        <v>65</v>
      </c>
      <c r="C21" s="139"/>
      <c r="D21" s="19"/>
      <c r="E21" s="18" t="e">
        <f t="shared" si="0"/>
        <v>#DIV/0!</v>
      </c>
      <c r="F21" s="94">
        <f t="shared" si="1"/>
        <v>0</v>
      </c>
      <c r="G21" s="19"/>
      <c r="H21" s="184" t="e">
        <f t="shared" si="2"/>
        <v>#DIV/0!</v>
      </c>
    </row>
    <row r="22" spans="1:8" ht="32.25" hidden="1" thickBot="1">
      <c r="A22" s="32" t="s">
        <v>7</v>
      </c>
      <c r="B22" s="114" t="s">
        <v>88</v>
      </c>
      <c r="C22" s="139"/>
      <c r="D22" s="17"/>
      <c r="E22" s="18" t="e">
        <f t="shared" si="0"/>
        <v>#DIV/0!</v>
      </c>
      <c r="F22" s="94">
        <f t="shared" si="1"/>
        <v>0</v>
      </c>
      <c r="G22" s="17"/>
      <c r="H22" s="184" t="e">
        <f t="shared" si="2"/>
        <v>#DIV/0!</v>
      </c>
    </row>
    <row r="23" spans="1:8" ht="32.25" thickBot="1">
      <c r="A23" s="32" t="s">
        <v>38</v>
      </c>
      <c r="B23" s="116" t="s">
        <v>37</v>
      </c>
      <c r="C23" s="139">
        <v>99</v>
      </c>
      <c r="D23" s="19"/>
      <c r="E23" s="18">
        <f t="shared" si="0"/>
        <v>0</v>
      </c>
      <c r="F23" s="94">
        <f t="shared" si="1"/>
        <v>-99</v>
      </c>
      <c r="G23" s="19">
        <v>98.8</v>
      </c>
      <c r="H23" s="184">
        <f t="shared" si="2"/>
        <v>0</v>
      </c>
    </row>
    <row r="24" spans="1:8" ht="16.5" hidden="1" thickBot="1">
      <c r="A24" s="32" t="s">
        <v>38</v>
      </c>
      <c r="B24" s="116"/>
      <c r="C24" s="139"/>
      <c r="D24" s="19"/>
      <c r="E24" s="18"/>
      <c r="F24" s="94"/>
      <c r="G24" s="19"/>
      <c r="H24" s="184" t="e">
        <f t="shared" si="2"/>
        <v>#DIV/0!</v>
      </c>
    </row>
    <row r="25" spans="1:8" ht="48" thickBot="1">
      <c r="A25" s="32" t="s">
        <v>22</v>
      </c>
      <c r="B25" s="114" t="s">
        <v>26</v>
      </c>
      <c r="C25" s="139">
        <v>1908</v>
      </c>
      <c r="D25" s="19">
        <v>1712.5</v>
      </c>
      <c r="E25" s="18">
        <f aca="true" t="shared" si="3" ref="E25:E47">D25/C25*100</f>
        <v>89.75366876310272</v>
      </c>
      <c r="F25" s="94">
        <f aca="true" t="shared" si="4" ref="F25:F35">D25-C25</f>
        <v>-195.5</v>
      </c>
      <c r="G25" s="19">
        <v>1594.1</v>
      </c>
      <c r="H25" s="184">
        <f t="shared" si="2"/>
        <v>107.4273884950756</v>
      </c>
    </row>
    <row r="26" spans="1:8" ht="32.25" hidden="1" thickBot="1">
      <c r="A26" s="32" t="s">
        <v>38</v>
      </c>
      <c r="B26" s="114" t="s">
        <v>44</v>
      </c>
      <c r="C26" s="139"/>
      <c r="D26" s="19"/>
      <c r="E26" s="18" t="e">
        <f t="shared" si="3"/>
        <v>#DIV/0!</v>
      </c>
      <c r="F26" s="94">
        <f t="shared" si="4"/>
        <v>0</v>
      </c>
      <c r="G26" s="19"/>
      <c r="H26" s="184" t="e">
        <f t="shared" si="2"/>
        <v>#DIV/0!</v>
      </c>
    </row>
    <row r="27" spans="1:8" ht="48" thickBot="1">
      <c r="A27" s="32" t="s">
        <v>121</v>
      </c>
      <c r="B27" s="114" t="s">
        <v>123</v>
      </c>
      <c r="C27" s="139">
        <v>323.8</v>
      </c>
      <c r="D27" s="19">
        <v>314.6</v>
      </c>
      <c r="E27" s="18">
        <f t="shared" si="3"/>
        <v>97.15873996294009</v>
      </c>
      <c r="F27" s="94">
        <f t="shared" si="4"/>
        <v>-9.199999999999989</v>
      </c>
      <c r="G27" s="19">
        <v>287.1</v>
      </c>
      <c r="H27" s="184">
        <f t="shared" si="2"/>
        <v>109.57854406130268</v>
      </c>
    </row>
    <row r="28" spans="1:8" ht="36.75" customHeight="1" thickBot="1">
      <c r="A28" s="32" t="s">
        <v>122</v>
      </c>
      <c r="B28" s="114" t="s">
        <v>124</v>
      </c>
      <c r="C28" s="139">
        <v>319.6</v>
      </c>
      <c r="D28" s="19">
        <v>318.1</v>
      </c>
      <c r="E28" s="18">
        <f t="shared" si="3"/>
        <v>99.53066332916146</v>
      </c>
      <c r="F28" s="94">
        <f t="shared" si="4"/>
        <v>-1.5</v>
      </c>
      <c r="G28" s="19">
        <v>317.9</v>
      </c>
      <c r="H28" s="184">
        <f t="shared" si="2"/>
        <v>100.06291286568106</v>
      </c>
    </row>
    <row r="29" spans="1:8" ht="51.75" customHeight="1" thickBot="1">
      <c r="A29" s="32" t="s">
        <v>40</v>
      </c>
      <c r="B29" s="114" t="s">
        <v>89</v>
      </c>
      <c r="C29" s="139">
        <v>67.5</v>
      </c>
      <c r="D29" s="19">
        <v>62.5</v>
      </c>
      <c r="E29" s="18">
        <f t="shared" si="3"/>
        <v>92.5925925925926</v>
      </c>
      <c r="F29" s="96">
        <f t="shared" si="4"/>
        <v>-5</v>
      </c>
      <c r="G29" s="19">
        <v>39.8</v>
      </c>
      <c r="H29" s="184">
        <f t="shared" si="2"/>
        <v>157.035175879397</v>
      </c>
    </row>
    <row r="30" spans="1:8" ht="33.75" customHeight="1" thickBot="1">
      <c r="A30" s="32" t="s">
        <v>8</v>
      </c>
      <c r="B30" s="114" t="s">
        <v>66</v>
      </c>
      <c r="C30" s="139">
        <v>78.4</v>
      </c>
      <c r="D30" s="19">
        <v>45.6</v>
      </c>
      <c r="E30" s="18">
        <f t="shared" si="3"/>
        <v>58.16326530612245</v>
      </c>
      <c r="F30" s="94">
        <f t="shared" si="4"/>
        <v>-32.800000000000004</v>
      </c>
      <c r="G30" s="19">
        <v>31.4</v>
      </c>
      <c r="H30" s="184">
        <f t="shared" si="2"/>
        <v>145.22292993630575</v>
      </c>
    </row>
    <row r="31" spans="1:8" ht="48.75" customHeight="1" thickBot="1">
      <c r="A31" s="32" t="s">
        <v>118</v>
      </c>
      <c r="B31" s="114" t="s">
        <v>138</v>
      </c>
      <c r="C31" s="139">
        <v>5892.2</v>
      </c>
      <c r="D31" s="19">
        <v>5692.5</v>
      </c>
      <c r="E31" s="18">
        <f t="shared" si="3"/>
        <v>96.61077356505211</v>
      </c>
      <c r="F31" s="94">
        <f t="shared" si="4"/>
        <v>-199.69999999999982</v>
      </c>
      <c r="G31" s="19">
        <v>5113.4</v>
      </c>
      <c r="H31" s="184">
        <f t="shared" si="2"/>
        <v>111.32514569562326</v>
      </c>
    </row>
    <row r="32" spans="1:8" ht="20.25" customHeight="1" thickBot="1">
      <c r="A32" s="28" t="s">
        <v>105</v>
      </c>
      <c r="B32" s="113" t="s">
        <v>9</v>
      </c>
      <c r="C32" s="138">
        <f>C33+C34+C37+C38+C39+C40</f>
        <v>1708.7</v>
      </c>
      <c r="D32" s="15">
        <f>D33+D34+D37+D38+D39+D40</f>
        <v>654.4000000000001</v>
      </c>
      <c r="E32" s="16">
        <f t="shared" si="3"/>
        <v>38.29812137882601</v>
      </c>
      <c r="F32" s="52">
        <f t="shared" si="4"/>
        <v>-1054.3</v>
      </c>
      <c r="G32" s="15">
        <f>SUM(G33:G40)</f>
        <v>1171.6</v>
      </c>
      <c r="H32" s="182">
        <f t="shared" si="2"/>
        <v>55.855240696483456</v>
      </c>
    </row>
    <row r="33" spans="1:8" ht="31.5" customHeight="1" thickBot="1">
      <c r="A33" s="32" t="s">
        <v>163</v>
      </c>
      <c r="B33" s="114" t="s">
        <v>165</v>
      </c>
      <c r="C33" s="139"/>
      <c r="D33" s="19"/>
      <c r="E33" s="18" t="e">
        <f t="shared" si="3"/>
        <v>#DIV/0!</v>
      </c>
      <c r="F33" s="96">
        <f t="shared" si="4"/>
        <v>0</v>
      </c>
      <c r="G33" s="19">
        <v>62.2</v>
      </c>
      <c r="H33" s="184">
        <f t="shared" si="2"/>
        <v>0</v>
      </c>
    </row>
    <row r="34" spans="1:8" ht="32.25" customHeight="1" thickBot="1">
      <c r="A34" s="32" t="s">
        <v>32</v>
      </c>
      <c r="B34" s="114" t="s">
        <v>33</v>
      </c>
      <c r="C34" s="241">
        <v>288.6</v>
      </c>
      <c r="D34" s="240">
        <v>194.8</v>
      </c>
      <c r="E34" s="18">
        <f t="shared" si="3"/>
        <v>67.4982674982675</v>
      </c>
      <c r="F34" s="94">
        <f t="shared" si="4"/>
        <v>-93.80000000000001</v>
      </c>
      <c r="G34" s="139">
        <v>249.2</v>
      </c>
      <c r="H34" s="184">
        <f t="shared" si="2"/>
        <v>78.1701444622793</v>
      </c>
    </row>
    <row r="35" spans="1:8" ht="33.75" customHeight="1" hidden="1" thickBot="1">
      <c r="A35" s="32" t="s">
        <v>57</v>
      </c>
      <c r="B35" s="114" t="s">
        <v>52</v>
      </c>
      <c r="C35" s="140"/>
      <c r="D35" s="17"/>
      <c r="E35" s="18" t="e">
        <f t="shared" si="3"/>
        <v>#DIV/0!</v>
      </c>
      <c r="F35" s="94">
        <f t="shared" si="4"/>
        <v>0</v>
      </c>
      <c r="G35" s="17"/>
      <c r="H35" s="184" t="e">
        <f t="shared" si="2"/>
        <v>#DIV/0!</v>
      </c>
    </row>
    <row r="36" spans="1:8" ht="35.25" customHeight="1" hidden="1" thickBot="1">
      <c r="A36" s="32" t="s">
        <v>182</v>
      </c>
      <c r="B36" s="114" t="s">
        <v>183</v>
      </c>
      <c r="C36" s="140"/>
      <c r="D36" s="17"/>
      <c r="E36" s="18" t="e">
        <f t="shared" si="3"/>
        <v>#DIV/0!</v>
      </c>
      <c r="F36" s="94"/>
      <c r="G36" s="17"/>
      <c r="H36" s="184" t="e">
        <f t="shared" si="2"/>
        <v>#DIV/0!</v>
      </c>
    </row>
    <row r="37" spans="1:8" ht="16.5" customHeight="1" thickBot="1">
      <c r="A37" s="32" t="s">
        <v>45</v>
      </c>
      <c r="B37" s="114" t="s">
        <v>60</v>
      </c>
      <c r="C37" s="139"/>
      <c r="D37" s="19"/>
      <c r="E37" s="18" t="e">
        <f t="shared" si="3"/>
        <v>#DIV/0!</v>
      </c>
      <c r="F37" s="96">
        <f aca="true" t="shared" si="5" ref="F37:F57">D37-C37</f>
        <v>0</v>
      </c>
      <c r="G37" s="19">
        <v>44.8</v>
      </c>
      <c r="H37" s="184">
        <f t="shared" si="2"/>
        <v>0</v>
      </c>
    </row>
    <row r="38" spans="1:8" ht="31.5" customHeight="1" thickBot="1">
      <c r="A38" s="32" t="s">
        <v>59</v>
      </c>
      <c r="B38" s="114" t="s">
        <v>61</v>
      </c>
      <c r="C38" s="140">
        <v>44.7</v>
      </c>
      <c r="D38" s="19"/>
      <c r="E38" s="18">
        <f t="shared" si="3"/>
        <v>0</v>
      </c>
      <c r="F38" s="94">
        <f t="shared" si="5"/>
        <v>-44.7</v>
      </c>
      <c r="G38" s="19"/>
      <c r="H38" s="184" t="e">
        <f aca="true" t="shared" si="6" ref="H38:H69">D38/G38*100</f>
        <v>#DIV/0!</v>
      </c>
    </row>
    <row r="39" spans="1:8" ht="16.5" customHeight="1" thickBot="1">
      <c r="A39" s="32" t="s">
        <v>95</v>
      </c>
      <c r="B39" s="114" t="s">
        <v>74</v>
      </c>
      <c r="C39" s="139">
        <v>1375.4</v>
      </c>
      <c r="D39" s="19">
        <v>459.6</v>
      </c>
      <c r="E39" s="18">
        <f t="shared" si="3"/>
        <v>33.41573360476952</v>
      </c>
      <c r="F39" s="94">
        <f t="shared" si="5"/>
        <v>-915.8000000000001</v>
      </c>
      <c r="G39" s="19">
        <v>815.4</v>
      </c>
      <c r="H39" s="184">
        <f t="shared" si="6"/>
        <v>56.36497424576895</v>
      </c>
    </row>
    <row r="40" spans="1:8" ht="66.75" customHeight="1" hidden="1" thickBot="1">
      <c r="A40" s="32" t="s">
        <v>141</v>
      </c>
      <c r="B40" s="114" t="s">
        <v>180</v>
      </c>
      <c r="C40" s="139"/>
      <c r="D40" s="19"/>
      <c r="E40" s="18" t="e">
        <f t="shared" si="3"/>
        <v>#DIV/0!</v>
      </c>
      <c r="F40" s="94">
        <f t="shared" si="5"/>
        <v>0</v>
      </c>
      <c r="G40" s="168"/>
      <c r="H40" s="184" t="e">
        <f t="shared" si="6"/>
        <v>#DIV/0!</v>
      </c>
    </row>
    <row r="41" spans="1:8" ht="32.25" customHeight="1" thickBot="1">
      <c r="A41" s="28" t="s">
        <v>106</v>
      </c>
      <c r="B41" s="117" t="s">
        <v>98</v>
      </c>
      <c r="C41" s="138">
        <f>SUM(C42:C44)</f>
        <v>8147.700000000001</v>
      </c>
      <c r="D41" s="15">
        <f>SUM(D42:D44)</f>
        <v>6430.6</v>
      </c>
      <c r="E41" s="16">
        <f t="shared" si="3"/>
        <v>78.92534089374915</v>
      </c>
      <c r="F41" s="52">
        <f t="shared" si="5"/>
        <v>-1717.1000000000004</v>
      </c>
      <c r="G41" s="15">
        <f>SUM(G42:G44)</f>
        <v>7454.1</v>
      </c>
      <c r="H41" s="182">
        <f t="shared" si="6"/>
        <v>86.26930145825787</v>
      </c>
    </row>
    <row r="42" spans="1:8" ht="16.5" customHeight="1" thickBot="1">
      <c r="A42" s="32" t="s">
        <v>11</v>
      </c>
      <c r="B42" s="114" t="s">
        <v>10</v>
      </c>
      <c r="C42" s="139">
        <v>7274.6</v>
      </c>
      <c r="D42" s="17">
        <v>6034.3</v>
      </c>
      <c r="E42" s="18">
        <f t="shared" si="3"/>
        <v>82.95026530668352</v>
      </c>
      <c r="F42" s="94">
        <f t="shared" si="5"/>
        <v>-1240.3000000000002</v>
      </c>
      <c r="G42" s="17">
        <v>6664.3</v>
      </c>
      <c r="H42" s="184">
        <f t="shared" si="6"/>
        <v>90.54664405864081</v>
      </c>
    </row>
    <row r="43" spans="1:8" ht="15" customHeight="1" thickBot="1">
      <c r="A43" s="33"/>
      <c r="B43" s="114" t="s">
        <v>12</v>
      </c>
      <c r="C43" s="139">
        <v>873.1</v>
      </c>
      <c r="D43" s="19">
        <v>396.3</v>
      </c>
      <c r="E43" s="18">
        <f t="shared" si="3"/>
        <v>45.389989691902414</v>
      </c>
      <c r="F43" s="94">
        <f t="shared" si="5"/>
        <v>-476.8</v>
      </c>
      <c r="G43" s="19">
        <v>789.8</v>
      </c>
      <c r="H43" s="184">
        <f t="shared" si="6"/>
        <v>50.177260065839455</v>
      </c>
    </row>
    <row r="44" spans="1:8" ht="18.75" customHeight="1" hidden="1" thickBot="1">
      <c r="A44" s="32" t="s">
        <v>11</v>
      </c>
      <c r="B44" s="114" t="s">
        <v>107</v>
      </c>
      <c r="C44" s="139"/>
      <c r="D44" s="19"/>
      <c r="E44" s="18" t="e">
        <f t="shared" si="3"/>
        <v>#DIV/0!</v>
      </c>
      <c r="F44" s="94">
        <f t="shared" si="5"/>
        <v>0</v>
      </c>
      <c r="G44" s="169"/>
      <c r="H44" s="182" t="e">
        <f t="shared" si="6"/>
        <v>#DIV/0!</v>
      </c>
    </row>
    <row r="45" spans="1:8" ht="21.75" customHeight="1" thickBot="1">
      <c r="A45" s="28" t="s">
        <v>14</v>
      </c>
      <c r="B45" s="113" t="s">
        <v>13</v>
      </c>
      <c r="C45" s="138">
        <f>C46+C47+C48</f>
        <v>312</v>
      </c>
      <c r="D45" s="15">
        <f>D46+D47+D48</f>
        <v>130.1</v>
      </c>
      <c r="E45" s="22">
        <f t="shared" si="3"/>
        <v>41.69871794871794</v>
      </c>
      <c r="F45" s="52">
        <f t="shared" si="5"/>
        <v>-181.9</v>
      </c>
      <c r="G45" s="15">
        <f>G46+G47+G48</f>
        <v>365.5</v>
      </c>
      <c r="H45" s="182">
        <f t="shared" si="6"/>
        <v>35.595075239398085</v>
      </c>
    </row>
    <row r="46" spans="1:8" ht="20.25" customHeight="1" thickBot="1">
      <c r="A46" s="34" t="s">
        <v>69</v>
      </c>
      <c r="B46" s="118" t="s">
        <v>90</v>
      </c>
      <c r="C46" s="142"/>
      <c r="D46" s="20"/>
      <c r="E46" s="18" t="e">
        <f t="shared" si="3"/>
        <v>#DIV/0!</v>
      </c>
      <c r="F46" s="55">
        <f t="shared" si="5"/>
        <v>0</v>
      </c>
      <c r="G46" s="20">
        <v>180</v>
      </c>
      <c r="H46" s="184">
        <f t="shared" si="6"/>
        <v>0</v>
      </c>
    </row>
    <row r="47" spans="1:8" ht="17.25" customHeight="1" thickBot="1">
      <c r="A47" s="32" t="s">
        <v>70</v>
      </c>
      <c r="B47" s="114" t="s">
        <v>29</v>
      </c>
      <c r="C47" s="139">
        <v>312</v>
      </c>
      <c r="D47" s="19">
        <v>130.1</v>
      </c>
      <c r="E47" s="18">
        <f t="shared" si="3"/>
        <v>41.69871794871794</v>
      </c>
      <c r="F47" s="94">
        <f t="shared" si="5"/>
        <v>-181.9</v>
      </c>
      <c r="G47" s="19">
        <v>185.5</v>
      </c>
      <c r="H47" s="184">
        <f t="shared" si="6"/>
        <v>70.13477088948787</v>
      </c>
    </row>
    <row r="48" spans="1:8" ht="16.5" hidden="1" thickBot="1">
      <c r="A48" s="32"/>
      <c r="B48" s="114" t="s">
        <v>15</v>
      </c>
      <c r="C48" s="140"/>
      <c r="D48" s="17"/>
      <c r="E48" s="21">
        <f>ROUND(IF(D48=0,0,D48/C48),3)</f>
        <v>0</v>
      </c>
      <c r="F48" s="94">
        <f t="shared" si="5"/>
        <v>0</v>
      </c>
      <c r="G48" s="169"/>
      <c r="H48" s="182" t="e">
        <f t="shared" si="6"/>
        <v>#DIV/0!</v>
      </c>
    </row>
    <row r="49" spans="1:8" ht="16.5" thickBot="1">
      <c r="A49" s="28" t="s">
        <v>17</v>
      </c>
      <c r="B49" s="113" t="s">
        <v>16</v>
      </c>
      <c r="C49" s="138">
        <v>6823.4</v>
      </c>
      <c r="D49" s="15">
        <v>5235.3</v>
      </c>
      <c r="E49" s="16">
        <f aca="true" t="shared" si="7" ref="E49:E58">D49/C49*100</f>
        <v>76.72567928012428</v>
      </c>
      <c r="F49" s="16">
        <f t="shared" si="5"/>
        <v>-1588.0999999999995</v>
      </c>
      <c r="G49" s="15">
        <v>6370.3</v>
      </c>
      <c r="H49" s="182">
        <f t="shared" si="6"/>
        <v>82.18294271855329</v>
      </c>
    </row>
    <row r="50" spans="1:8" ht="49.5" customHeight="1" thickBot="1">
      <c r="A50" s="32"/>
      <c r="B50" s="114" t="s">
        <v>204</v>
      </c>
      <c r="C50" s="241">
        <f>C49-C51</f>
        <v>5867.9</v>
      </c>
      <c r="D50" s="240">
        <f>D49-D51</f>
        <v>4495.8</v>
      </c>
      <c r="E50" s="18">
        <f t="shared" si="7"/>
        <v>76.61684759453979</v>
      </c>
      <c r="F50" s="94">
        <f t="shared" si="5"/>
        <v>-1372.0999999999995</v>
      </c>
      <c r="G50" s="139">
        <f>G49-G51</f>
        <v>5574.3</v>
      </c>
      <c r="H50" s="184">
        <f t="shared" si="6"/>
        <v>80.65227920994565</v>
      </c>
    </row>
    <row r="51" spans="1:8" ht="31.5" customHeight="1" thickBot="1">
      <c r="A51" s="32"/>
      <c r="B51" s="114" t="s">
        <v>100</v>
      </c>
      <c r="C51" s="143">
        <v>955.5</v>
      </c>
      <c r="D51" s="97">
        <v>739.5</v>
      </c>
      <c r="E51" s="18">
        <f t="shared" si="7"/>
        <v>77.39403453689168</v>
      </c>
      <c r="F51" s="94">
        <f t="shared" si="5"/>
        <v>-216</v>
      </c>
      <c r="G51" s="97">
        <v>796</v>
      </c>
      <c r="H51" s="184">
        <f t="shared" si="6"/>
        <v>92.90201005025126</v>
      </c>
    </row>
    <row r="52" spans="1:8" ht="63.75" hidden="1" thickBot="1">
      <c r="A52" s="35" t="s">
        <v>48</v>
      </c>
      <c r="B52" s="119" t="s">
        <v>49</v>
      </c>
      <c r="C52" s="144"/>
      <c r="D52" s="98"/>
      <c r="E52" s="22" t="e">
        <f t="shared" si="7"/>
        <v>#DIV/0!</v>
      </c>
      <c r="F52" s="99">
        <f t="shared" si="5"/>
        <v>0</v>
      </c>
      <c r="G52" s="169"/>
      <c r="H52" s="182" t="e">
        <f t="shared" si="6"/>
        <v>#DIV/0!</v>
      </c>
    </row>
    <row r="53" spans="1:8" ht="16.5" hidden="1" thickBot="1">
      <c r="A53" s="28" t="s">
        <v>50</v>
      </c>
      <c r="B53" s="113" t="s">
        <v>75</v>
      </c>
      <c r="C53" s="138"/>
      <c r="D53" s="15"/>
      <c r="E53" s="16" t="e">
        <f t="shared" si="7"/>
        <v>#DIV/0!</v>
      </c>
      <c r="F53" s="52">
        <f t="shared" si="5"/>
        <v>0</v>
      </c>
      <c r="G53" s="170"/>
      <c r="H53" s="182" t="e">
        <f t="shared" si="6"/>
        <v>#DIV/0!</v>
      </c>
    </row>
    <row r="54" spans="1:8" ht="22.5" customHeight="1" thickBot="1">
      <c r="A54" s="28" t="s">
        <v>18</v>
      </c>
      <c r="B54" s="120" t="s">
        <v>210</v>
      </c>
      <c r="C54" s="138">
        <f>C55+C56+C57+C59+C58</f>
        <v>5606.799999999999</v>
      </c>
      <c r="D54" s="15">
        <f>D55+D56+D57+D59+D58</f>
        <v>5374</v>
      </c>
      <c r="E54" s="16">
        <f t="shared" si="7"/>
        <v>95.84789897981024</v>
      </c>
      <c r="F54" s="16">
        <f t="shared" si="5"/>
        <v>-232.79999999999927</v>
      </c>
      <c r="G54" s="15">
        <f>SUM(G55:G59)</f>
        <v>4002.1</v>
      </c>
      <c r="H54" s="182">
        <f t="shared" si="6"/>
        <v>134.2795032607881</v>
      </c>
    </row>
    <row r="55" spans="1:8" ht="36" customHeight="1" thickBot="1">
      <c r="A55" s="32" t="s">
        <v>24</v>
      </c>
      <c r="B55" s="114" t="s">
        <v>104</v>
      </c>
      <c r="C55" s="139">
        <v>234.9</v>
      </c>
      <c r="D55" s="19">
        <v>212</v>
      </c>
      <c r="E55" s="18">
        <f t="shared" si="7"/>
        <v>90.25117071094083</v>
      </c>
      <c r="F55" s="94">
        <f t="shared" si="5"/>
        <v>-22.900000000000006</v>
      </c>
      <c r="G55" s="19">
        <v>31.5</v>
      </c>
      <c r="H55" s="184">
        <f t="shared" si="6"/>
        <v>673.015873015873</v>
      </c>
    </row>
    <row r="56" spans="1:8" ht="33" customHeight="1" thickBot="1">
      <c r="A56" s="32" t="s">
        <v>125</v>
      </c>
      <c r="B56" s="114" t="s">
        <v>126</v>
      </c>
      <c r="C56" s="139">
        <v>86</v>
      </c>
      <c r="D56" s="19">
        <v>68.4</v>
      </c>
      <c r="E56" s="18">
        <f t="shared" si="7"/>
        <v>79.53488372093024</v>
      </c>
      <c r="F56" s="94">
        <f t="shared" si="5"/>
        <v>-17.599999999999994</v>
      </c>
      <c r="G56" s="19">
        <v>34.2</v>
      </c>
      <c r="H56" s="184">
        <f t="shared" si="6"/>
        <v>200</v>
      </c>
    </row>
    <row r="57" spans="1:8" ht="31.5" customHeight="1" thickBot="1">
      <c r="A57" s="32" t="s">
        <v>25</v>
      </c>
      <c r="B57" s="86" t="s">
        <v>62</v>
      </c>
      <c r="C57" s="139">
        <v>5285.9</v>
      </c>
      <c r="D57" s="19">
        <v>5093.6</v>
      </c>
      <c r="E57" s="18">
        <f t="shared" si="7"/>
        <v>96.36201971282091</v>
      </c>
      <c r="F57" s="94">
        <f t="shared" si="5"/>
        <v>-192.29999999999927</v>
      </c>
      <c r="G57" s="19">
        <v>3851.5</v>
      </c>
      <c r="H57" s="184">
        <f t="shared" si="6"/>
        <v>132.24977281578606</v>
      </c>
    </row>
    <row r="58" spans="1:8" ht="30.75" customHeight="1" thickBot="1">
      <c r="A58" s="32" t="s">
        <v>27</v>
      </c>
      <c r="B58" s="86" t="s">
        <v>181</v>
      </c>
      <c r="C58" s="139"/>
      <c r="D58" s="19"/>
      <c r="E58" s="18" t="e">
        <f t="shared" si="7"/>
        <v>#DIV/0!</v>
      </c>
      <c r="F58" s="94"/>
      <c r="G58" s="19">
        <v>7.5</v>
      </c>
      <c r="H58" s="184">
        <f t="shared" si="6"/>
        <v>0</v>
      </c>
    </row>
    <row r="59" spans="1:8" ht="46.5" customHeight="1" thickBot="1">
      <c r="A59" s="32" t="s">
        <v>46</v>
      </c>
      <c r="B59" s="87" t="s">
        <v>166</v>
      </c>
      <c r="C59" s="139"/>
      <c r="D59" s="19"/>
      <c r="E59" s="193" t="e">
        <f>D59/C59*100</f>
        <v>#DIV/0!</v>
      </c>
      <c r="F59" s="94">
        <f>D59-C59</f>
        <v>0</v>
      </c>
      <c r="G59" s="19">
        <v>77.4</v>
      </c>
      <c r="H59" s="184">
        <f t="shared" si="6"/>
        <v>0</v>
      </c>
    </row>
    <row r="60" spans="1:8" ht="32.25" hidden="1" thickBot="1">
      <c r="A60" s="79" t="s">
        <v>167</v>
      </c>
      <c r="B60" s="121" t="s">
        <v>168</v>
      </c>
      <c r="C60" s="145"/>
      <c r="D60" s="78"/>
      <c r="E60" s="22"/>
      <c r="F60" s="100"/>
      <c r="G60" s="169"/>
      <c r="H60" s="182" t="e">
        <f t="shared" si="6"/>
        <v>#DIV/0!</v>
      </c>
    </row>
    <row r="61" spans="1:8" ht="48" hidden="1" thickBot="1">
      <c r="A61" s="68" t="s">
        <v>161</v>
      </c>
      <c r="B61" s="122" t="s">
        <v>162</v>
      </c>
      <c r="C61" s="146"/>
      <c r="D61" s="69"/>
      <c r="E61" s="70" t="e">
        <f aca="true" t="shared" si="8" ref="E61:E71">D61/C61*100</f>
        <v>#DIV/0!</v>
      </c>
      <c r="F61" s="101">
        <f aca="true" t="shared" si="9" ref="F61:F71">D61-C61</f>
        <v>0</v>
      </c>
      <c r="G61" s="170"/>
      <c r="H61" s="182" t="e">
        <f t="shared" si="6"/>
        <v>#DIV/0!</v>
      </c>
    </row>
    <row r="62" spans="1:8" ht="22.5" customHeight="1" thickBot="1">
      <c r="A62" s="28" t="s">
        <v>64</v>
      </c>
      <c r="B62" s="113" t="s">
        <v>84</v>
      </c>
      <c r="C62" s="138">
        <v>598.9</v>
      </c>
      <c r="D62" s="71"/>
      <c r="E62" s="16">
        <f t="shared" si="8"/>
        <v>0</v>
      </c>
      <c r="F62" s="16">
        <f t="shared" si="9"/>
        <v>-598.9</v>
      </c>
      <c r="G62" s="170"/>
      <c r="H62" s="182" t="e">
        <f t="shared" si="6"/>
        <v>#DIV/0!</v>
      </c>
    </row>
    <row r="63" spans="1:8" ht="23.25" customHeight="1" thickBot="1">
      <c r="A63" s="28" t="s">
        <v>31</v>
      </c>
      <c r="B63" s="120" t="s">
        <v>30</v>
      </c>
      <c r="C63" s="138">
        <v>535</v>
      </c>
      <c r="D63" s="15">
        <v>227.6</v>
      </c>
      <c r="E63" s="16">
        <f t="shared" si="8"/>
        <v>42.54205607476636</v>
      </c>
      <c r="F63" s="52">
        <f t="shared" si="9"/>
        <v>-307.4</v>
      </c>
      <c r="G63" s="15">
        <v>605.4</v>
      </c>
      <c r="H63" s="182">
        <f t="shared" si="6"/>
        <v>37.594978526593984</v>
      </c>
    </row>
    <row r="64" spans="1:8" ht="51.75" customHeight="1" hidden="1" thickBot="1">
      <c r="A64" s="28" t="s">
        <v>43</v>
      </c>
      <c r="B64" s="113" t="s">
        <v>76</v>
      </c>
      <c r="C64" s="138"/>
      <c r="D64" s="102"/>
      <c r="E64" s="16" t="e">
        <f t="shared" si="8"/>
        <v>#DIV/0!</v>
      </c>
      <c r="F64" s="52">
        <f t="shared" si="9"/>
        <v>0</v>
      </c>
      <c r="G64" s="102"/>
      <c r="H64" s="182" t="e">
        <f t="shared" si="6"/>
        <v>#DIV/0!</v>
      </c>
    </row>
    <row r="65" spans="1:8" ht="21.75" customHeight="1" thickBot="1">
      <c r="A65" s="28" t="s">
        <v>34</v>
      </c>
      <c r="B65" s="113" t="s">
        <v>77</v>
      </c>
      <c r="C65" s="138">
        <v>488.9</v>
      </c>
      <c r="D65" s="15">
        <v>474.2</v>
      </c>
      <c r="E65" s="16">
        <f t="shared" si="8"/>
        <v>96.99325015340561</v>
      </c>
      <c r="F65" s="52">
        <f t="shared" si="9"/>
        <v>-14.699999999999989</v>
      </c>
      <c r="G65" s="15">
        <v>409</v>
      </c>
      <c r="H65" s="182">
        <f t="shared" si="6"/>
        <v>115.94132029339852</v>
      </c>
    </row>
    <row r="66" spans="1:8" ht="21.75" customHeight="1" hidden="1" thickBot="1">
      <c r="A66" s="28"/>
      <c r="B66" s="123" t="s">
        <v>42</v>
      </c>
      <c r="C66" s="138"/>
      <c r="D66" s="15"/>
      <c r="E66" s="16" t="e">
        <f t="shared" si="8"/>
        <v>#DIV/0!</v>
      </c>
      <c r="F66" s="52">
        <f t="shared" si="9"/>
        <v>0</v>
      </c>
      <c r="G66" s="15"/>
      <c r="H66" s="182" t="e">
        <f t="shared" si="6"/>
        <v>#DIV/0!</v>
      </c>
    </row>
    <row r="67" spans="1:8" ht="23.25" customHeight="1" thickBot="1">
      <c r="A67" s="28" t="s">
        <v>51</v>
      </c>
      <c r="B67" s="112" t="s">
        <v>78</v>
      </c>
      <c r="C67" s="138">
        <v>39.5</v>
      </c>
      <c r="D67" s="15">
        <v>18.2</v>
      </c>
      <c r="E67" s="16">
        <f t="shared" si="8"/>
        <v>46.075949367088604</v>
      </c>
      <c r="F67" s="52">
        <f t="shared" si="9"/>
        <v>-21.3</v>
      </c>
      <c r="G67" s="15">
        <v>20.2</v>
      </c>
      <c r="H67" s="182">
        <f t="shared" si="6"/>
        <v>90.0990099009901</v>
      </c>
    </row>
    <row r="68" spans="1:8" ht="30" customHeight="1" hidden="1" thickBot="1">
      <c r="A68" s="42" t="s">
        <v>35</v>
      </c>
      <c r="B68" s="124" t="s">
        <v>79</v>
      </c>
      <c r="C68" s="147"/>
      <c r="D68" s="15"/>
      <c r="E68" s="16" t="e">
        <f t="shared" si="8"/>
        <v>#DIV/0!</v>
      </c>
      <c r="F68" s="52">
        <f t="shared" si="9"/>
        <v>0</v>
      </c>
      <c r="G68" s="168"/>
      <c r="H68" s="182" t="e">
        <f t="shared" si="6"/>
        <v>#DIV/0!</v>
      </c>
    </row>
    <row r="69" spans="1:8" ht="48" hidden="1" thickBot="1">
      <c r="A69" s="53" t="s">
        <v>128</v>
      </c>
      <c r="B69" s="125" t="s">
        <v>129</v>
      </c>
      <c r="C69" s="138"/>
      <c r="D69" s="15"/>
      <c r="E69" s="16" t="e">
        <f t="shared" si="8"/>
        <v>#DIV/0!</v>
      </c>
      <c r="F69" s="52">
        <f t="shared" si="9"/>
        <v>0</v>
      </c>
      <c r="G69" s="168"/>
      <c r="H69" s="182" t="e">
        <f t="shared" si="6"/>
        <v>#DIV/0!</v>
      </c>
    </row>
    <row r="70" spans="1:8" ht="48" hidden="1" thickBot="1">
      <c r="A70" s="53" t="s">
        <v>43</v>
      </c>
      <c r="B70" s="113" t="s">
        <v>76</v>
      </c>
      <c r="C70" s="148"/>
      <c r="D70" s="15"/>
      <c r="E70" s="16" t="e">
        <f t="shared" si="8"/>
        <v>#DIV/0!</v>
      </c>
      <c r="F70" s="52">
        <f t="shared" si="9"/>
        <v>0</v>
      </c>
      <c r="G70" s="15"/>
      <c r="H70" s="182" t="e">
        <f>D70/G70*100</f>
        <v>#DIV/0!</v>
      </c>
    </row>
    <row r="71" spans="1:8" ht="33.75" customHeight="1">
      <c r="A71" s="230" t="s">
        <v>83</v>
      </c>
      <c r="B71" s="231" t="s">
        <v>80</v>
      </c>
      <c r="C71" s="232">
        <f>C70+C67+C65+C63+C62+C61+C54+C53+C49+C45+C41+C32+C11+C7+C6+C4</f>
        <v>233800.7</v>
      </c>
      <c r="D71" s="103">
        <f>D70+D67+D65+D63+D62+D61+D54+D53+D49+D45+D41+D32+D11+D7+D6+D4</f>
        <v>200134.59999999998</v>
      </c>
      <c r="E71" s="104">
        <f t="shared" si="8"/>
        <v>85.60051359983095</v>
      </c>
      <c r="F71" s="105">
        <f t="shared" si="9"/>
        <v>-33666.100000000035</v>
      </c>
      <c r="G71" s="103">
        <f>G70+G67+G65+G63+G62+G61+G54+G53+G49+G45+G41+G32+G11+G7+G6+G4</f>
        <v>202666.80000000002</v>
      </c>
      <c r="H71" s="186">
        <f>D71/G71*100</f>
        <v>98.75056003252627</v>
      </c>
    </row>
  </sheetData>
  <sheetProtection/>
  <printOptions/>
  <pageMargins left="0.82" right="0.25" top="0.25" bottom="0.31" header="0.27" footer="0.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A124">
      <selection activeCell="D134" sqref="D134"/>
    </sheetView>
  </sheetViews>
  <sheetFormatPr defaultColWidth="9.00390625" defaultRowHeight="12.75"/>
  <cols>
    <col min="2" max="2" width="47.00390625" style="228" customWidth="1"/>
    <col min="3" max="3" width="11.875" style="0" customWidth="1"/>
    <col min="4" max="4" width="10.875" style="0" customWidth="1"/>
    <col min="5" max="5" width="10.625" style="0" customWidth="1"/>
    <col min="6" max="6" width="11.1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4" t="s">
        <v>87</v>
      </c>
      <c r="B1" s="226" t="s">
        <v>63</v>
      </c>
      <c r="C1" s="151" t="s">
        <v>195</v>
      </c>
      <c r="D1" s="92" t="s">
        <v>211</v>
      </c>
      <c r="E1" s="92" t="s">
        <v>117</v>
      </c>
      <c r="F1" s="92" t="s">
        <v>2</v>
      </c>
      <c r="G1" s="166" t="s">
        <v>208</v>
      </c>
      <c r="H1" s="167" t="s">
        <v>209</v>
      </c>
    </row>
    <row r="2" spans="1:8" ht="16.5" thickBot="1">
      <c r="A2" s="39">
        <v>1</v>
      </c>
      <c r="B2" s="36">
        <v>2</v>
      </c>
      <c r="C2" s="110">
        <v>3</v>
      </c>
      <c r="D2" s="37">
        <v>4</v>
      </c>
      <c r="E2" s="37">
        <v>5</v>
      </c>
      <c r="F2" s="173">
        <v>6</v>
      </c>
      <c r="G2" s="177">
        <v>7</v>
      </c>
      <c r="H2" s="178"/>
    </row>
    <row r="3" spans="2:8" ht="19.5" customHeight="1" hidden="1" thickBot="1">
      <c r="B3" s="88" t="s">
        <v>1</v>
      </c>
      <c r="C3" s="89"/>
      <c r="D3" s="133"/>
      <c r="E3" s="133"/>
      <c r="F3" s="174"/>
      <c r="G3" s="175"/>
      <c r="H3" s="176"/>
    </row>
    <row r="4" spans="1:8" s="2" customFormat="1" ht="23.25" customHeight="1" hidden="1" thickBot="1">
      <c r="A4" s="27" t="s">
        <v>3</v>
      </c>
      <c r="B4" s="111" t="s">
        <v>71</v>
      </c>
      <c r="C4" s="134">
        <v>6329</v>
      </c>
      <c r="D4" s="135">
        <v>5177.3</v>
      </c>
      <c r="E4" s="136">
        <f aca="true" t="shared" si="0" ref="E4:E23">D4/C4*100</f>
        <v>81.80281245062412</v>
      </c>
      <c r="F4" s="137">
        <f aca="true" t="shared" si="1" ref="F4:F23">D4-C4</f>
        <v>-1151.6999999999998</v>
      </c>
      <c r="G4" s="135">
        <v>5808.4</v>
      </c>
      <c r="H4" s="182">
        <f>D4/G4*100</f>
        <v>89.13470146684114</v>
      </c>
    </row>
    <row r="5" spans="1:8" ht="45.75" customHeight="1" hidden="1">
      <c r="A5" s="28" t="s">
        <v>4</v>
      </c>
      <c r="B5" s="112" t="s">
        <v>96</v>
      </c>
      <c r="C5" s="138"/>
      <c r="D5" s="15"/>
      <c r="E5" s="16" t="e">
        <f t="shared" si="0"/>
        <v>#DIV/0!</v>
      </c>
      <c r="F5" s="52">
        <f t="shared" si="1"/>
        <v>0</v>
      </c>
      <c r="G5" s="15"/>
      <c r="H5" s="181"/>
    </row>
    <row r="6" spans="1:8" ht="30.75" customHeight="1" hidden="1" thickBot="1">
      <c r="A6" s="29" t="s">
        <v>41</v>
      </c>
      <c r="B6" s="113" t="s">
        <v>97</v>
      </c>
      <c r="C6" s="138">
        <v>43380.5</v>
      </c>
      <c r="D6" s="15">
        <v>34097.4</v>
      </c>
      <c r="E6" s="16">
        <f t="shared" si="0"/>
        <v>78.60075379490785</v>
      </c>
      <c r="F6" s="52">
        <f t="shared" si="1"/>
        <v>-9283.099999999999</v>
      </c>
      <c r="G6" s="15">
        <v>31925.5</v>
      </c>
      <c r="H6" s="182">
        <f aca="true" t="shared" si="2" ref="H6:H37">D6/G6*100</f>
        <v>106.80302579442767</v>
      </c>
    </row>
    <row r="7" spans="1:8" ht="18" customHeight="1" hidden="1" thickBot="1">
      <c r="A7" s="28" t="s">
        <v>101</v>
      </c>
      <c r="B7" s="113" t="s">
        <v>72</v>
      </c>
      <c r="C7" s="138">
        <v>26689.1</v>
      </c>
      <c r="D7" s="15">
        <v>23789.8</v>
      </c>
      <c r="E7" s="16">
        <f t="shared" si="0"/>
        <v>89.13676369753945</v>
      </c>
      <c r="F7" s="52">
        <f t="shared" si="1"/>
        <v>-2899.2999999999993</v>
      </c>
      <c r="G7" s="15">
        <v>20649.7</v>
      </c>
      <c r="H7" s="182">
        <f t="shared" si="2"/>
        <v>115.20651631742834</v>
      </c>
    </row>
    <row r="8" spans="1:8" ht="16.5" customHeight="1" hidden="1" thickBot="1">
      <c r="A8" s="30"/>
      <c r="B8" s="114" t="s">
        <v>28</v>
      </c>
      <c r="C8" s="139">
        <f>C7-C10-C9</f>
        <v>22054.199999999997</v>
      </c>
      <c r="D8" s="139">
        <f>D7-D10-D9</f>
        <v>20066.8</v>
      </c>
      <c r="E8" s="18">
        <f t="shared" si="0"/>
        <v>90.98856453646019</v>
      </c>
      <c r="F8" s="94">
        <f t="shared" si="1"/>
        <v>-1987.3999999999978</v>
      </c>
      <c r="G8" s="139">
        <f>G7-G10-G9</f>
        <v>20410.4</v>
      </c>
      <c r="H8" s="184">
        <f t="shared" si="2"/>
        <v>98.31654450672205</v>
      </c>
    </row>
    <row r="9" spans="1:8" ht="29.25" customHeight="1" hidden="1" thickBot="1">
      <c r="A9" s="30"/>
      <c r="B9" s="84" t="s">
        <v>187</v>
      </c>
      <c r="C9" s="139">
        <v>4634.9</v>
      </c>
      <c r="D9" s="19">
        <v>3723</v>
      </c>
      <c r="E9" s="18">
        <f t="shared" si="0"/>
        <v>80.32535761289348</v>
      </c>
      <c r="F9" s="95">
        <f t="shared" si="1"/>
        <v>-911.8999999999996</v>
      </c>
      <c r="G9" s="19">
        <v>229.8</v>
      </c>
      <c r="H9" s="184">
        <f t="shared" si="2"/>
        <v>1620.1044386422975</v>
      </c>
    </row>
    <row r="10" spans="1:8" ht="29.25" customHeight="1" hidden="1" thickBot="1">
      <c r="A10" s="31"/>
      <c r="B10" s="114" t="s">
        <v>39</v>
      </c>
      <c r="C10" s="139"/>
      <c r="D10" s="19"/>
      <c r="E10" s="18" t="e">
        <f t="shared" si="0"/>
        <v>#DIV/0!</v>
      </c>
      <c r="F10" s="94">
        <f t="shared" si="1"/>
        <v>0</v>
      </c>
      <c r="G10" s="19">
        <v>9.5</v>
      </c>
      <c r="H10" s="184">
        <f t="shared" si="2"/>
        <v>0</v>
      </c>
    </row>
    <row r="11" spans="1:10" ht="29.25" customHeight="1" hidden="1" thickBot="1">
      <c r="A11" s="27" t="s">
        <v>102</v>
      </c>
      <c r="B11" s="113" t="s">
        <v>5</v>
      </c>
      <c r="C11" s="138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2">
        <f t="shared" si="1"/>
        <v>-2347.100000000006</v>
      </c>
      <c r="G11" s="15">
        <f>SUM(G12:G31)</f>
        <v>34755.5</v>
      </c>
      <c r="H11" s="182">
        <f t="shared" si="2"/>
        <v>102.07621815252261</v>
      </c>
      <c r="I11" s="46"/>
      <c r="J11" s="46"/>
    </row>
    <row r="12" spans="1:9" ht="191.25" customHeight="1" hidden="1" thickBot="1">
      <c r="A12" s="72" t="s">
        <v>188</v>
      </c>
      <c r="B12" s="114" t="s">
        <v>157</v>
      </c>
      <c r="C12" s="139">
        <v>6249</v>
      </c>
      <c r="D12" s="19">
        <v>5389</v>
      </c>
      <c r="E12" s="18">
        <f t="shared" si="0"/>
        <v>86.23779804768763</v>
      </c>
      <c r="F12" s="94">
        <f t="shared" si="1"/>
        <v>-860</v>
      </c>
      <c r="G12" s="19">
        <v>6488.4</v>
      </c>
      <c r="H12" s="184">
        <f t="shared" si="2"/>
        <v>83.05591517169103</v>
      </c>
      <c r="I12" s="45"/>
    </row>
    <row r="13" spans="1:9" ht="15" customHeight="1" hidden="1" thickBot="1">
      <c r="A13" s="32" t="s">
        <v>103</v>
      </c>
      <c r="B13" s="114" t="s">
        <v>6</v>
      </c>
      <c r="C13" s="139">
        <v>17355.9</v>
      </c>
      <c r="D13" s="17">
        <v>16651.9</v>
      </c>
      <c r="E13" s="18">
        <f t="shared" si="0"/>
        <v>95.94374247374093</v>
      </c>
      <c r="F13" s="94">
        <f t="shared" si="1"/>
        <v>-704</v>
      </c>
      <c r="G13" s="17">
        <v>14984.4</v>
      </c>
      <c r="H13" s="184">
        <f t="shared" si="2"/>
        <v>111.12824003630443</v>
      </c>
      <c r="I13" s="45"/>
    </row>
    <row r="14" spans="1:9" ht="30.75" customHeight="1" hidden="1" thickBot="1">
      <c r="A14" s="51" t="s">
        <v>119</v>
      </c>
      <c r="B14" s="114" t="s">
        <v>120</v>
      </c>
      <c r="C14" s="140">
        <v>884.2</v>
      </c>
      <c r="D14" s="17">
        <v>884</v>
      </c>
      <c r="E14" s="18">
        <f t="shared" si="0"/>
        <v>99.97738068310336</v>
      </c>
      <c r="F14" s="94">
        <f t="shared" si="1"/>
        <v>-0.20000000000004547</v>
      </c>
      <c r="G14" s="17">
        <v>407.4</v>
      </c>
      <c r="H14" s="184">
        <f t="shared" si="2"/>
        <v>216.98576337751598</v>
      </c>
      <c r="I14" s="45"/>
    </row>
    <row r="15" spans="1:9" ht="49.5" customHeight="1" hidden="1" thickBot="1">
      <c r="A15" s="40" t="s">
        <v>189</v>
      </c>
      <c r="B15" s="114" t="s">
        <v>192</v>
      </c>
      <c r="C15" s="139">
        <v>8475.4</v>
      </c>
      <c r="D15" s="19">
        <v>8070.1</v>
      </c>
      <c r="E15" s="18">
        <f t="shared" si="0"/>
        <v>95.21792481770773</v>
      </c>
      <c r="F15" s="94">
        <f t="shared" si="1"/>
        <v>-405.2999999999993</v>
      </c>
      <c r="G15" s="19">
        <v>8685.3</v>
      </c>
      <c r="H15" s="184">
        <f t="shared" si="2"/>
        <v>92.91676741160353</v>
      </c>
      <c r="I15" s="45"/>
    </row>
    <row r="16" spans="1:9" ht="15.75" customHeight="1" hidden="1" thickBot="1">
      <c r="A16" s="47" t="s">
        <v>19</v>
      </c>
      <c r="B16" s="114" t="s">
        <v>86</v>
      </c>
      <c r="C16" s="141">
        <v>44</v>
      </c>
      <c r="D16" s="19">
        <v>36.6</v>
      </c>
      <c r="E16" s="18">
        <f t="shared" si="0"/>
        <v>83.18181818181819</v>
      </c>
      <c r="F16" s="94">
        <f t="shared" si="1"/>
        <v>-7.399999999999999</v>
      </c>
      <c r="G16" s="19">
        <v>38.9</v>
      </c>
      <c r="H16" s="184">
        <f t="shared" si="2"/>
        <v>94.08740359897173</v>
      </c>
      <c r="I16" s="45"/>
    </row>
    <row r="17" spans="1:9" ht="75.75" customHeight="1" hidden="1" thickBot="1">
      <c r="A17" s="48" t="s">
        <v>109</v>
      </c>
      <c r="B17" s="115" t="s">
        <v>110</v>
      </c>
      <c r="C17" s="141">
        <v>44.6</v>
      </c>
      <c r="D17" s="19">
        <v>44.6</v>
      </c>
      <c r="E17" s="18">
        <f t="shared" si="0"/>
        <v>100</v>
      </c>
      <c r="F17" s="94">
        <f t="shared" si="1"/>
        <v>0</v>
      </c>
      <c r="G17" s="19">
        <v>53.9</v>
      </c>
      <c r="H17" s="184">
        <f t="shared" si="2"/>
        <v>82.74582560296847</v>
      </c>
      <c r="I17" s="45"/>
    </row>
    <row r="18" spans="1:9" ht="43.5" customHeight="1" hidden="1">
      <c r="A18" s="41" t="s">
        <v>139</v>
      </c>
      <c r="B18" s="114" t="s">
        <v>140</v>
      </c>
      <c r="C18" s="139"/>
      <c r="D18" s="19"/>
      <c r="E18" s="18" t="e">
        <f t="shared" si="0"/>
        <v>#DIV/0!</v>
      </c>
      <c r="F18" s="94">
        <f t="shared" si="1"/>
        <v>0</v>
      </c>
      <c r="G18" s="19"/>
      <c r="H18" s="184" t="e">
        <f t="shared" si="2"/>
        <v>#DIV/0!</v>
      </c>
      <c r="I18" s="45"/>
    </row>
    <row r="19" spans="1:9" ht="30" customHeight="1" hidden="1" thickBot="1">
      <c r="A19" s="32" t="s">
        <v>20</v>
      </c>
      <c r="B19" s="114" t="s">
        <v>179</v>
      </c>
      <c r="C19" s="139">
        <v>446.8</v>
      </c>
      <c r="D19" s="17">
        <v>338.9</v>
      </c>
      <c r="E19" s="18">
        <f t="shared" si="0"/>
        <v>75.85049239033124</v>
      </c>
      <c r="F19" s="94">
        <f t="shared" si="1"/>
        <v>-107.90000000000003</v>
      </c>
      <c r="G19" s="17">
        <v>443.8</v>
      </c>
      <c r="H19" s="184">
        <f t="shared" si="2"/>
        <v>76.36322667868409</v>
      </c>
      <c r="I19" s="45"/>
    </row>
    <row r="20" spans="1:9" ht="19.5" customHeight="1" hidden="1" thickBot="1">
      <c r="A20" s="32" t="s">
        <v>36</v>
      </c>
      <c r="B20" s="114" t="s">
        <v>73</v>
      </c>
      <c r="C20" s="139"/>
      <c r="D20" s="17"/>
      <c r="E20" s="18" t="e">
        <f t="shared" si="0"/>
        <v>#DIV/0!</v>
      </c>
      <c r="F20" s="94">
        <f t="shared" si="1"/>
        <v>0</v>
      </c>
      <c r="G20" s="17"/>
      <c r="H20" s="184" t="e">
        <f t="shared" si="2"/>
        <v>#DIV/0!</v>
      </c>
      <c r="I20" s="45"/>
    </row>
    <row r="21" spans="1:9" ht="30.75" customHeight="1" hidden="1" thickBot="1">
      <c r="A21" s="32" t="s">
        <v>21</v>
      </c>
      <c r="B21" s="114" t="s">
        <v>65</v>
      </c>
      <c r="C21" s="139"/>
      <c r="D21" s="19"/>
      <c r="E21" s="18" t="e">
        <f t="shared" si="0"/>
        <v>#DIV/0!</v>
      </c>
      <c r="F21" s="94">
        <f t="shared" si="1"/>
        <v>0</v>
      </c>
      <c r="G21" s="19"/>
      <c r="H21" s="184" t="e">
        <f t="shared" si="2"/>
        <v>#DIV/0!</v>
      </c>
      <c r="I21" s="45"/>
    </row>
    <row r="22" spans="1:9" ht="28.5" customHeight="1" hidden="1" thickBot="1">
      <c r="A22" s="32" t="s">
        <v>7</v>
      </c>
      <c r="B22" s="114" t="s">
        <v>88</v>
      </c>
      <c r="C22" s="139"/>
      <c r="D22" s="17"/>
      <c r="E22" s="18" t="e">
        <f t="shared" si="0"/>
        <v>#DIV/0!</v>
      </c>
      <c r="F22" s="94">
        <f t="shared" si="1"/>
        <v>0</v>
      </c>
      <c r="G22" s="17"/>
      <c r="H22" s="184" t="e">
        <f t="shared" si="2"/>
        <v>#DIV/0!</v>
      </c>
      <c r="I22" s="45"/>
    </row>
    <row r="23" spans="1:9" ht="33.75" customHeight="1" hidden="1" thickBot="1">
      <c r="A23" s="32" t="s">
        <v>38</v>
      </c>
      <c r="B23" s="116" t="s">
        <v>37</v>
      </c>
      <c r="C23" s="139"/>
      <c r="D23" s="19"/>
      <c r="E23" s="18" t="e">
        <f t="shared" si="0"/>
        <v>#DIV/0!</v>
      </c>
      <c r="F23" s="94">
        <f t="shared" si="1"/>
        <v>0</v>
      </c>
      <c r="G23" s="19"/>
      <c r="H23" s="184" t="e">
        <f t="shared" si="2"/>
        <v>#DIV/0!</v>
      </c>
      <c r="I23" s="45"/>
    </row>
    <row r="24" spans="1:9" ht="45.75" customHeight="1" hidden="1" thickBot="1">
      <c r="A24" s="32" t="s">
        <v>38</v>
      </c>
      <c r="B24" s="116"/>
      <c r="C24" s="139"/>
      <c r="D24" s="19"/>
      <c r="E24" s="18"/>
      <c r="F24" s="94"/>
      <c r="G24" s="19"/>
      <c r="H24" s="184" t="e">
        <f t="shared" si="2"/>
        <v>#DIV/0!</v>
      </c>
      <c r="I24" s="45"/>
    </row>
    <row r="25" spans="1:8" ht="33.75" customHeight="1" hidden="1" thickBot="1">
      <c r="A25" s="32" t="s">
        <v>22</v>
      </c>
      <c r="B25" s="114" t="s">
        <v>26</v>
      </c>
      <c r="C25" s="139">
        <v>990.3</v>
      </c>
      <c r="D25" s="19">
        <v>857.8</v>
      </c>
      <c r="E25" s="18">
        <f aca="true" t="shared" si="3" ref="E25:E47">D25/C25*100</f>
        <v>86.62021609613248</v>
      </c>
      <c r="F25" s="94">
        <f aca="true" t="shared" si="4" ref="F25:F35">D25-C25</f>
        <v>-132.5</v>
      </c>
      <c r="G25" s="19">
        <v>773.5</v>
      </c>
      <c r="H25" s="184">
        <f t="shared" si="2"/>
        <v>110.89851325145442</v>
      </c>
    </row>
    <row r="26" spans="1:8" ht="25.5" customHeight="1" hidden="1">
      <c r="A26" s="32" t="s">
        <v>38</v>
      </c>
      <c r="B26" s="114" t="s">
        <v>44</v>
      </c>
      <c r="C26" s="139"/>
      <c r="D26" s="19"/>
      <c r="E26" s="18" t="e">
        <f t="shared" si="3"/>
        <v>#DIV/0!</v>
      </c>
      <c r="F26" s="94">
        <f t="shared" si="4"/>
        <v>0</v>
      </c>
      <c r="G26" s="19"/>
      <c r="H26" s="184" t="e">
        <f t="shared" si="2"/>
        <v>#DIV/0!</v>
      </c>
    </row>
    <row r="27" spans="1:8" ht="32.25" customHeight="1" hidden="1" thickBot="1">
      <c r="A27" s="32" t="s">
        <v>121</v>
      </c>
      <c r="B27" s="114" t="s">
        <v>123</v>
      </c>
      <c r="C27" s="139">
        <v>158.5</v>
      </c>
      <c r="D27" s="19">
        <v>156.2</v>
      </c>
      <c r="E27" s="18">
        <f t="shared" si="3"/>
        <v>98.54889589905362</v>
      </c>
      <c r="F27" s="94">
        <f t="shared" si="4"/>
        <v>-2.3000000000000114</v>
      </c>
      <c r="G27" s="19">
        <v>141.1</v>
      </c>
      <c r="H27" s="184">
        <f t="shared" si="2"/>
        <v>110.7016300496102</v>
      </c>
    </row>
    <row r="28" spans="1:8" ht="32.25" customHeight="1" hidden="1" thickBot="1">
      <c r="A28" s="32" t="s">
        <v>122</v>
      </c>
      <c r="B28" s="114" t="s">
        <v>124</v>
      </c>
      <c r="C28" s="139">
        <v>169.5</v>
      </c>
      <c r="D28" s="19">
        <v>152.9</v>
      </c>
      <c r="E28" s="18">
        <f t="shared" si="3"/>
        <v>90.20648967551624</v>
      </c>
      <c r="F28" s="94">
        <f t="shared" si="4"/>
        <v>-16.599999999999994</v>
      </c>
      <c r="G28" s="19">
        <v>152.7</v>
      </c>
      <c r="H28" s="184">
        <f t="shared" si="2"/>
        <v>100.13097576948266</v>
      </c>
    </row>
    <row r="29" spans="1:8" ht="47.25" customHeight="1" hidden="1" thickBot="1">
      <c r="A29" s="32" t="s">
        <v>40</v>
      </c>
      <c r="B29" s="114" t="s">
        <v>89</v>
      </c>
      <c r="C29" s="139">
        <v>40.5</v>
      </c>
      <c r="D29" s="19">
        <v>39</v>
      </c>
      <c r="E29" s="18">
        <f t="shared" si="3"/>
        <v>96.29629629629629</v>
      </c>
      <c r="F29" s="96">
        <f t="shared" si="4"/>
        <v>-1.5</v>
      </c>
      <c r="G29" s="19">
        <v>28.8</v>
      </c>
      <c r="H29" s="184">
        <f t="shared" si="2"/>
        <v>135.41666666666669</v>
      </c>
    </row>
    <row r="30" spans="1:8" ht="32.25" customHeight="1" hidden="1" thickBot="1">
      <c r="A30" s="32" t="s">
        <v>8</v>
      </c>
      <c r="B30" s="114" t="s">
        <v>66</v>
      </c>
      <c r="C30" s="139">
        <v>57.4</v>
      </c>
      <c r="D30" s="19">
        <v>22.6</v>
      </c>
      <c r="E30" s="18">
        <f t="shared" si="3"/>
        <v>39.372822299651574</v>
      </c>
      <c r="F30" s="94">
        <f t="shared" si="4"/>
        <v>-34.8</v>
      </c>
      <c r="G30" s="19">
        <v>12.6</v>
      </c>
      <c r="H30" s="184">
        <f t="shared" si="2"/>
        <v>179.36507936507937</v>
      </c>
    </row>
    <row r="31" spans="1:8" ht="45.75" customHeight="1" hidden="1" thickBot="1">
      <c r="A31" s="32" t="s">
        <v>118</v>
      </c>
      <c r="B31" s="114" t="s">
        <v>138</v>
      </c>
      <c r="C31" s="139">
        <v>2908.1</v>
      </c>
      <c r="D31" s="19">
        <v>2833.5</v>
      </c>
      <c r="E31" s="18">
        <f t="shared" si="3"/>
        <v>97.43475121213163</v>
      </c>
      <c r="F31" s="94">
        <f t="shared" si="4"/>
        <v>-74.59999999999991</v>
      </c>
      <c r="G31" s="19">
        <v>2544.7</v>
      </c>
      <c r="H31" s="184">
        <f t="shared" si="2"/>
        <v>111.34907847683422</v>
      </c>
    </row>
    <row r="32" spans="1:8" ht="21.75" customHeight="1" hidden="1" thickBot="1">
      <c r="A32" s="28" t="s">
        <v>105</v>
      </c>
      <c r="B32" s="113" t="s">
        <v>9</v>
      </c>
      <c r="C32" s="138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2">
        <f t="shared" si="4"/>
        <v>-724.0999999999999</v>
      </c>
      <c r="G32" s="15">
        <f>SUM(G33:G40)</f>
        <v>507.8</v>
      </c>
      <c r="H32" s="182">
        <f t="shared" si="2"/>
        <v>57.95588814493895</v>
      </c>
    </row>
    <row r="33" spans="1:8" ht="32.25" customHeight="1" hidden="1" thickBot="1">
      <c r="A33" s="32" t="s">
        <v>163</v>
      </c>
      <c r="B33" s="114" t="s">
        <v>165</v>
      </c>
      <c r="C33" s="139"/>
      <c r="D33" s="19"/>
      <c r="E33" s="18" t="e">
        <f t="shared" si="3"/>
        <v>#DIV/0!</v>
      </c>
      <c r="F33" s="96">
        <f t="shared" si="4"/>
        <v>0</v>
      </c>
      <c r="G33" s="19">
        <v>62.2</v>
      </c>
      <c r="H33" s="184">
        <f t="shared" si="2"/>
        <v>0</v>
      </c>
    </row>
    <row r="34" spans="1:8" ht="31.5" customHeight="1" hidden="1" thickBot="1">
      <c r="A34" s="32" t="s">
        <v>32</v>
      </c>
      <c r="B34" s="114" t="s">
        <v>33</v>
      </c>
      <c r="C34" s="139">
        <v>119.8</v>
      </c>
      <c r="D34" s="139">
        <v>64.4</v>
      </c>
      <c r="E34" s="18">
        <f t="shared" si="3"/>
        <v>53.75626043405677</v>
      </c>
      <c r="F34" s="94">
        <f t="shared" si="4"/>
        <v>-55.39999999999999</v>
      </c>
      <c r="G34" s="139">
        <v>67.9</v>
      </c>
      <c r="H34" s="184">
        <f t="shared" si="2"/>
        <v>94.84536082474226</v>
      </c>
    </row>
    <row r="35" spans="1:8" ht="31.5" customHeight="1" hidden="1">
      <c r="A35" s="32" t="s">
        <v>57</v>
      </c>
      <c r="B35" s="114" t="s">
        <v>52</v>
      </c>
      <c r="C35" s="140"/>
      <c r="D35" s="17"/>
      <c r="E35" s="18" t="e">
        <f t="shared" si="3"/>
        <v>#DIV/0!</v>
      </c>
      <c r="F35" s="94">
        <f t="shared" si="4"/>
        <v>0</v>
      </c>
      <c r="G35" s="17"/>
      <c r="H35" s="184" t="e">
        <f t="shared" si="2"/>
        <v>#DIV/0!</v>
      </c>
    </row>
    <row r="36" spans="1:8" ht="30.75" customHeight="1" hidden="1" thickBot="1">
      <c r="A36" s="32" t="s">
        <v>182</v>
      </c>
      <c r="B36" s="114" t="s">
        <v>183</v>
      </c>
      <c r="C36" s="140"/>
      <c r="D36" s="17"/>
      <c r="E36" s="18" t="e">
        <f t="shared" si="3"/>
        <v>#DIV/0!</v>
      </c>
      <c r="F36" s="94"/>
      <c r="G36" s="17"/>
      <c r="H36" s="184" t="e">
        <f t="shared" si="2"/>
        <v>#DIV/0!</v>
      </c>
    </row>
    <row r="37" spans="1:8" ht="16.5" customHeight="1" hidden="1" thickBot="1">
      <c r="A37" s="32" t="s">
        <v>45</v>
      </c>
      <c r="B37" s="114" t="s">
        <v>60</v>
      </c>
      <c r="C37" s="139"/>
      <c r="D37" s="19"/>
      <c r="E37" s="18" t="e">
        <f t="shared" si="3"/>
        <v>#DIV/0!</v>
      </c>
      <c r="F37" s="96">
        <f aca="true" t="shared" si="5" ref="F37:F57">D37-C37</f>
        <v>0</v>
      </c>
      <c r="G37" s="19"/>
      <c r="H37" s="184" t="e">
        <f t="shared" si="2"/>
        <v>#DIV/0!</v>
      </c>
    </row>
    <row r="38" spans="1:8" ht="30.75" customHeight="1" hidden="1" thickBot="1">
      <c r="A38" s="32" t="s">
        <v>59</v>
      </c>
      <c r="B38" s="114" t="s">
        <v>61</v>
      </c>
      <c r="C38" s="140">
        <v>44.7</v>
      </c>
      <c r="D38" s="19"/>
      <c r="E38" s="18">
        <f t="shared" si="3"/>
        <v>0</v>
      </c>
      <c r="F38" s="94">
        <f t="shared" si="5"/>
        <v>-44.7</v>
      </c>
      <c r="G38" s="19"/>
      <c r="H38" s="184" t="e">
        <f aca="true" t="shared" si="6" ref="H38:H69">D38/G38*100</f>
        <v>#DIV/0!</v>
      </c>
    </row>
    <row r="39" spans="1:8" ht="15" customHeight="1" hidden="1" thickBot="1">
      <c r="A39" s="32" t="s">
        <v>95</v>
      </c>
      <c r="B39" s="114" t="s">
        <v>74</v>
      </c>
      <c r="C39" s="139">
        <v>853.9</v>
      </c>
      <c r="D39" s="19">
        <v>229.9</v>
      </c>
      <c r="E39" s="18">
        <f t="shared" si="3"/>
        <v>26.923527345122384</v>
      </c>
      <c r="F39" s="94">
        <f t="shared" si="5"/>
        <v>-624</v>
      </c>
      <c r="G39" s="19">
        <v>377.7</v>
      </c>
      <c r="H39" s="184">
        <f t="shared" si="6"/>
        <v>60.86841408525285</v>
      </c>
    </row>
    <row r="40" spans="1:8" ht="96.75" customHeight="1" hidden="1" thickBot="1">
      <c r="A40" s="32" t="s">
        <v>141</v>
      </c>
      <c r="B40" s="114" t="s">
        <v>180</v>
      </c>
      <c r="C40" s="139"/>
      <c r="D40" s="19"/>
      <c r="E40" s="18" t="e">
        <f t="shared" si="3"/>
        <v>#DIV/0!</v>
      </c>
      <c r="F40" s="94">
        <f t="shared" si="5"/>
        <v>0</v>
      </c>
      <c r="G40" s="168"/>
      <c r="H40" s="184" t="e">
        <f t="shared" si="6"/>
        <v>#DIV/0!</v>
      </c>
    </row>
    <row r="41" spans="1:8" ht="32.25" customHeight="1" hidden="1" thickBot="1">
      <c r="A41" s="28" t="s">
        <v>106</v>
      </c>
      <c r="B41" s="117" t="s">
        <v>98</v>
      </c>
      <c r="C41" s="138">
        <f>SUM(C42:C44)</f>
        <v>4758.8</v>
      </c>
      <c r="D41" s="15">
        <f>SUM(D42:D44)</f>
        <v>3539.2</v>
      </c>
      <c r="E41" s="16">
        <f t="shared" si="3"/>
        <v>74.37169034210305</v>
      </c>
      <c r="F41" s="52">
        <f t="shared" si="5"/>
        <v>-1219.6000000000004</v>
      </c>
      <c r="G41" s="15">
        <f>SUM(G42:G44)</f>
        <v>3978.4</v>
      </c>
      <c r="H41" s="182">
        <f t="shared" si="6"/>
        <v>88.96038608485823</v>
      </c>
    </row>
    <row r="42" spans="1:8" ht="15" customHeight="1" hidden="1" thickBot="1">
      <c r="A42" s="32" t="s">
        <v>11</v>
      </c>
      <c r="B42" s="114" t="s">
        <v>10</v>
      </c>
      <c r="C42" s="139">
        <v>4266.6</v>
      </c>
      <c r="D42" s="17">
        <v>3284.7</v>
      </c>
      <c r="E42" s="18">
        <f t="shared" si="3"/>
        <v>76.9863591618619</v>
      </c>
      <c r="F42" s="94">
        <f t="shared" si="5"/>
        <v>-981.9000000000005</v>
      </c>
      <c r="G42" s="17">
        <v>3481.4</v>
      </c>
      <c r="H42" s="184">
        <f t="shared" si="6"/>
        <v>94.34997414833113</v>
      </c>
    </row>
    <row r="43" spans="1:8" ht="15.75" customHeight="1" hidden="1" thickBot="1">
      <c r="A43" s="33"/>
      <c r="B43" s="114" t="s">
        <v>12</v>
      </c>
      <c r="C43" s="139">
        <v>492.2</v>
      </c>
      <c r="D43" s="19">
        <v>254.5</v>
      </c>
      <c r="E43" s="18">
        <f t="shared" si="3"/>
        <v>51.7066233238521</v>
      </c>
      <c r="F43" s="94">
        <f t="shared" si="5"/>
        <v>-237.7</v>
      </c>
      <c r="G43" s="19">
        <v>497</v>
      </c>
      <c r="H43" s="184">
        <f t="shared" si="6"/>
        <v>51.20724346076459</v>
      </c>
    </row>
    <row r="44" spans="1:8" s="3" customFormat="1" ht="14.25" customHeight="1" hidden="1">
      <c r="A44" s="32" t="s">
        <v>11</v>
      </c>
      <c r="B44" s="114" t="s">
        <v>107</v>
      </c>
      <c r="C44" s="139"/>
      <c r="D44" s="19"/>
      <c r="E44" s="18" t="e">
        <f t="shared" si="3"/>
        <v>#DIV/0!</v>
      </c>
      <c r="F44" s="94">
        <f t="shared" si="5"/>
        <v>0</v>
      </c>
      <c r="G44" s="169"/>
      <c r="H44" s="182" t="e">
        <f t="shared" si="6"/>
        <v>#DIV/0!</v>
      </c>
    </row>
    <row r="45" spans="1:8" ht="15" customHeight="1" hidden="1" thickBot="1">
      <c r="A45" s="28" t="s">
        <v>14</v>
      </c>
      <c r="B45" s="113" t="s">
        <v>13</v>
      </c>
      <c r="C45" s="138">
        <f>C46+C47+C48</f>
        <v>180</v>
      </c>
      <c r="D45" s="15">
        <f>D46+D47+D48</f>
        <v>83.7</v>
      </c>
      <c r="E45" s="22">
        <f t="shared" si="3"/>
        <v>46.5</v>
      </c>
      <c r="F45" s="52">
        <f t="shared" si="5"/>
        <v>-96.3</v>
      </c>
      <c r="G45" s="15">
        <f>G46+G47+G48</f>
        <v>228.1</v>
      </c>
      <c r="H45" s="182">
        <f t="shared" si="6"/>
        <v>36.69443226654976</v>
      </c>
    </row>
    <row r="46" spans="1:8" ht="17.25" customHeight="1" hidden="1" thickBot="1">
      <c r="A46" s="34" t="s">
        <v>69</v>
      </c>
      <c r="B46" s="118" t="s">
        <v>90</v>
      </c>
      <c r="C46" s="142"/>
      <c r="D46" s="20"/>
      <c r="E46" s="18" t="e">
        <f t="shared" si="3"/>
        <v>#DIV/0!</v>
      </c>
      <c r="F46" s="55">
        <f t="shared" si="5"/>
        <v>0</v>
      </c>
      <c r="G46" s="20">
        <v>150</v>
      </c>
      <c r="H46" s="184">
        <f t="shared" si="6"/>
        <v>0</v>
      </c>
    </row>
    <row r="47" spans="1:8" s="3" customFormat="1" ht="20.25" customHeight="1" hidden="1" thickBot="1">
      <c r="A47" s="32" t="s">
        <v>70</v>
      </c>
      <c r="B47" s="114" t="s">
        <v>29</v>
      </c>
      <c r="C47" s="139">
        <v>180</v>
      </c>
      <c r="D47" s="19">
        <v>83.7</v>
      </c>
      <c r="E47" s="18">
        <f t="shared" si="3"/>
        <v>46.5</v>
      </c>
      <c r="F47" s="94">
        <f t="shared" si="5"/>
        <v>-96.3</v>
      </c>
      <c r="G47" s="19">
        <v>78.1</v>
      </c>
      <c r="H47" s="184">
        <f t="shared" si="6"/>
        <v>107.17029449423816</v>
      </c>
    </row>
    <row r="48" spans="1:8" s="3" customFormat="1" ht="15.75" customHeight="1" hidden="1">
      <c r="A48" s="32"/>
      <c r="B48" s="114" t="s">
        <v>15</v>
      </c>
      <c r="C48" s="140"/>
      <c r="D48" s="17"/>
      <c r="E48" s="21">
        <f>ROUND(IF(D48=0,0,D48/C48),3)</f>
        <v>0</v>
      </c>
      <c r="F48" s="94">
        <f t="shared" si="5"/>
        <v>0</v>
      </c>
      <c r="G48" s="169"/>
      <c r="H48" s="182" t="e">
        <f t="shared" si="6"/>
        <v>#DIV/0!</v>
      </c>
    </row>
    <row r="49" spans="1:8" s="3" customFormat="1" ht="14.25" customHeight="1" hidden="1" thickBot="1">
      <c r="A49" s="28" t="s">
        <v>17</v>
      </c>
      <c r="B49" s="113" t="s">
        <v>16</v>
      </c>
      <c r="C49" s="138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3580.4</v>
      </c>
      <c r="H49" s="182">
        <f t="shared" si="6"/>
        <v>76.91598704055413</v>
      </c>
    </row>
    <row r="50" spans="1:8" ht="49.5" customHeight="1" hidden="1" thickBot="1">
      <c r="A50" s="32"/>
      <c r="B50" s="114" t="s">
        <v>99</v>
      </c>
      <c r="C50" s="139">
        <f>C49-C51</f>
        <v>3768.2999999999997</v>
      </c>
      <c r="D50" s="139">
        <f>D49-D51</f>
        <v>2283.6</v>
      </c>
      <c r="E50" s="18">
        <f t="shared" si="7"/>
        <v>60.600270679086066</v>
      </c>
      <c r="F50" s="94">
        <f t="shared" si="5"/>
        <v>-1484.6999999999998</v>
      </c>
      <c r="G50" s="139">
        <f>G49-G51</f>
        <v>3170.4</v>
      </c>
      <c r="H50" s="184">
        <f t="shared" si="6"/>
        <v>72.02876608629826</v>
      </c>
    </row>
    <row r="51" spans="1:8" s="3" customFormat="1" ht="30.75" customHeight="1" hidden="1" thickBot="1">
      <c r="A51" s="32"/>
      <c r="B51" s="114" t="s">
        <v>100</v>
      </c>
      <c r="C51" s="143">
        <v>646.4</v>
      </c>
      <c r="D51" s="97">
        <v>470.3</v>
      </c>
      <c r="E51" s="18">
        <f t="shared" si="7"/>
        <v>72.75680693069307</v>
      </c>
      <c r="F51" s="94">
        <f t="shared" si="5"/>
        <v>-176.09999999999997</v>
      </c>
      <c r="G51" s="97">
        <v>410</v>
      </c>
      <c r="H51" s="184">
        <f t="shared" si="6"/>
        <v>114.70731707317074</v>
      </c>
    </row>
    <row r="52" spans="1:8" s="3" customFormat="1" ht="57.75" customHeight="1" hidden="1">
      <c r="A52" s="35" t="s">
        <v>48</v>
      </c>
      <c r="B52" s="119" t="s">
        <v>49</v>
      </c>
      <c r="C52" s="144"/>
      <c r="D52" s="98"/>
      <c r="E52" s="22" t="e">
        <f t="shared" si="7"/>
        <v>#DIV/0!</v>
      </c>
      <c r="F52" s="99">
        <f t="shared" si="5"/>
        <v>0</v>
      </c>
      <c r="G52" s="169"/>
      <c r="H52" s="182" t="e">
        <f t="shared" si="6"/>
        <v>#DIV/0!</v>
      </c>
    </row>
    <row r="53" spans="1:8" s="10" customFormat="1" ht="20.25" customHeight="1" hidden="1" thickBot="1">
      <c r="A53" s="28" t="s">
        <v>50</v>
      </c>
      <c r="B53" s="113" t="s">
        <v>75</v>
      </c>
      <c r="C53" s="138"/>
      <c r="D53" s="15"/>
      <c r="E53" s="16" t="e">
        <f t="shared" si="7"/>
        <v>#DIV/0!</v>
      </c>
      <c r="F53" s="52">
        <f t="shared" si="5"/>
        <v>0</v>
      </c>
      <c r="G53" s="170"/>
      <c r="H53" s="182" t="e">
        <f t="shared" si="6"/>
        <v>#DIV/0!</v>
      </c>
    </row>
    <row r="54" spans="1:8" ht="23.25" customHeight="1" hidden="1" thickBot="1">
      <c r="A54" s="28" t="s">
        <v>18</v>
      </c>
      <c r="B54" s="120" t="s">
        <v>127</v>
      </c>
      <c r="C54" s="138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SUM(G55:G59)</f>
        <v>1870.7</v>
      </c>
      <c r="H54" s="182">
        <f t="shared" si="6"/>
        <v>65.80958999305072</v>
      </c>
    </row>
    <row r="55" spans="1:8" s="3" customFormat="1" ht="32.25" customHeight="1" hidden="1" thickBot="1">
      <c r="A55" s="32" t="s">
        <v>24</v>
      </c>
      <c r="B55" s="114" t="s">
        <v>104</v>
      </c>
      <c r="C55" s="139">
        <v>231.4</v>
      </c>
      <c r="D55" s="19">
        <v>36.5</v>
      </c>
      <c r="E55" s="18">
        <f t="shared" si="7"/>
        <v>15.773552290406222</v>
      </c>
      <c r="F55" s="94">
        <f t="shared" si="5"/>
        <v>-194.9</v>
      </c>
      <c r="G55" s="19">
        <v>31.5</v>
      </c>
      <c r="H55" s="184">
        <f t="shared" si="6"/>
        <v>115.87301587301589</v>
      </c>
    </row>
    <row r="56" spans="1:8" s="3" customFormat="1" ht="36" customHeight="1" hidden="1" thickBot="1">
      <c r="A56" s="32" t="s">
        <v>125</v>
      </c>
      <c r="B56" s="114" t="s">
        <v>126</v>
      </c>
      <c r="C56" s="139">
        <v>62.5</v>
      </c>
      <c r="D56" s="19">
        <v>30.8</v>
      </c>
      <c r="E56" s="18">
        <f t="shared" si="7"/>
        <v>49.28</v>
      </c>
      <c r="F56" s="94">
        <f t="shared" si="5"/>
        <v>-31.7</v>
      </c>
      <c r="G56" s="19"/>
      <c r="H56" s="184" t="e">
        <f t="shared" si="6"/>
        <v>#DIV/0!</v>
      </c>
    </row>
    <row r="57" spans="1:8" s="3" customFormat="1" ht="30.75" customHeight="1" hidden="1" thickBot="1">
      <c r="A57" s="32" t="s">
        <v>25</v>
      </c>
      <c r="B57" s="86" t="s">
        <v>62</v>
      </c>
      <c r="C57" s="139">
        <v>1881</v>
      </c>
      <c r="D57" s="19">
        <v>1163.8</v>
      </c>
      <c r="E57" s="18">
        <f t="shared" si="7"/>
        <v>61.87134502923976</v>
      </c>
      <c r="F57" s="94">
        <f t="shared" si="5"/>
        <v>-717.2</v>
      </c>
      <c r="G57" s="19">
        <v>1831.7</v>
      </c>
      <c r="H57" s="184">
        <f t="shared" si="6"/>
        <v>63.53660533930229</v>
      </c>
    </row>
    <row r="58" spans="1:8" s="3" customFormat="1" ht="29.25" customHeight="1" hidden="1" thickBot="1">
      <c r="A58" s="32" t="s">
        <v>27</v>
      </c>
      <c r="B58" s="86" t="s">
        <v>181</v>
      </c>
      <c r="C58" s="139"/>
      <c r="D58" s="19"/>
      <c r="E58" s="18"/>
      <c r="F58" s="94"/>
      <c r="G58" s="19">
        <v>7.5</v>
      </c>
      <c r="H58" s="184">
        <f t="shared" si="6"/>
        <v>0</v>
      </c>
    </row>
    <row r="59" spans="1:8" s="3" customFormat="1" ht="31.5" customHeight="1" hidden="1" thickBot="1">
      <c r="A59" s="32" t="s">
        <v>46</v>
      </c>
      <c r="B59" s="87" t="s">
        <v>166</v>
      </c>
      <c r="C59" s="139"/>
      <c r="D59" s="19"/>
      <c r="E59" s="193" t="e">
        <f>D59/C59*100</f>
        <v>#DIV/0!</v>
      </c>
      <c r="F59" s="94">
        <f>D59-C59</f>
        <v>0</v>
      </c>
      <c r="G59" s="19"/>
      <c r="H59" s="184" t="e">
        <f t="shared" si="6"/>
        <v>#DIV/0!</v>
      </c>
    </row>
    <row r="60" spans="1:8" s="3" customFormat="1" ht="2.25" customHeight="1" hidden="1" thickBot="1">
      <c r="A60" s="79" t="s">
        <v>167</v>
      </c>
      <c r="B60" s="121" t="s">
        <v>168</v>
      </c>
      <c r="C60" s="145"/>
      <c r="D60" s="78"/>
      <c r="E60" s="22"/>
      <c r="F60" s="100"/>
      <c r="G60" s="169"/>
      <c r="H60" s="182" t="e">
        <f t="shared" si="6"/>
        <v>#DIV/0!</v>
      </c>
    </row>
    <row r="61" spans="1:8" s="3" customFormat="1" ht="65.25" customHeight="1" hidden="1" thickBot="1">
      <c r="A61" s="68" t="s">
        <v>161</v>
      </c>
      <c r="B61" s="122" t="s">
        <v>162</v>
      </c>
      <c r="C61" s="146"/>
      <c r="D61" s="69"/>
      <c r="E61" s="70" t="e">
        <f aca="true" t="shared" si="8" ref="E61:E72">D61/C61*100</f>
        <v>#DIV/0!</v>
      </c>
      <c r="F61" s="101">
        <f aca="true" t="shared" si="9" ref="F61:F72">D61-C61</f>
        <v>0</v>
      </c>
      <c r="G61" s="170"/>
      <c r="H61" s="182" t="e">
        <f t="shared" si="6"/>
        <v>#DIV/0!</v>
      </c>
    </row>
    <row r="62" spans="1:8" s="3" customFormat="1" ht="15.75" customHeight="1" hidden="1" thickBot="1">
      <c r="A62" s="28" t="s">
        <v>64</v>
      </c>
      <c r="B62" s="113" t="s">
        <v>84</v>
      </c>
      <c r="C62" s="138">
        <v>381.5</v>
      </c>
      <c r="D62" s="71"/>
      <c r="E62" s="16">
        <f t="shared" si="8"/>
        <v>0</v>
      </c>
      <c r="F62" s="16">
        <f t="shared" si="9"/>
        <v>-381.5</v>
      </c>
      <c r="G62" s="170"/>
      <c r="H62" s="182" t="e">
        <f t="shared" si="6"/>
        <v>#DIV/0!</v>
      </c>
    </row>
    <row r="63" spans="1:14" s="9" customFormat="1" ht="17.25" customHeight="1" hidden="1" thickBot="1">
      <c r="A63" s="28" t="s">
        <v>31</v>
      </c>
      <c r="B63" s="120" t="s">
        <v>30</v>
      </c>
      <c r="C63" s="138">
        <v>342.3</v>
      </c>
      <c r="D63" s="15">
        <v>170</v>
      </c>
      <c r="E63" s="16">
        <f t="shared" si="8"/>
        <v>49.66403739409874</v>
      </c>
      <c r="F63" s="52">
        <f t="shared" si="9"/>
        <v>-172.3</v>
      </c>
      <c r="G63" s="15">
        <v>269.6</v>
      </c>
      <c r="H63" s="182">
        <f t="shared" si="6"/>
        <v>63.05637982195845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43</v>
      </c>
      <c r="B64" s="113" t="s">
        <v>76</v>
      </c>
      <c r="C64" s="138"/>
      <c r="D64" s="102"/>
      <c r="E64" s="16" t="e">
        <f t="shared" si="8"/>
        <v>#DIV/0!</v>
      </c>
      <c r="F64" s="52">
        <f t="shared" si="9"/>
        <v>0</v>
      </c>
      <c r="G64" s="102"/>
      <c r="H64" s="182" t="e">
        <f t="shared" si="6"/>
        <v>#DIV/0!</v>
      </c>
    </row>
    <row r="65" spans="1:8" s="3" customFormat="1" ht="19.5" customHeight="1" hidden="1" thickBot="1">
      <c r="A65" s="28" t="s">
        <v>34</v>
      </c>
      <c r="B65" s="113" t="s">
        <v>77</v>
      </c>
      <c r="C65" s="138">
        <v>244.4</v>
      </c>
      <c r="D65" s="15">
        <v>240.6</v>
      </c>
      <c r="E65" s="16">
        <f t="shared" si="8"/>
        <v>98.44517184942715</v>
      </c>
      <c r="F65" s="52">
        <f t="shared" si="9"/>
        <v>-3.8000000000000114</v>
      </c>
      <c r="G65" s="15">
        <v>197.5</v>
      </c>
      <c r="H65" s="182">
        <f t="shared" si="6"/>
        <v>121.82278481012658</v>
      </c>
    </row>
    <row r="66" spans="1:8" s="3" customFormat="1" ht="14.25" customHeight="1" hidden="1">
      <c r="A66" s="28"/>
      <c r="B66" s="123" t="s">
        <v>42</v>
      </c>
      <c r="C66" s="138"/>
      <c r="D66" s="15"/>
      <c r="E66" s="16" t="e">
        <f t="shared" si="8"/>
        <v>#DIV/0!</v>
      </c>
      <c r="F66" s="52">
        <f t="shared" si="9"/>
        <v>0</v>
      </c>
      <c r="G66" s="15"/>
      <c r="H66" s="182" t="e">
        <f t="shared" si="6"/>
        <v>#DIV/0!</v>
      </c>
    </row>
    <row r="67" spans="1:8" s="3" customFormat="1" ht="16.5" customHeight="1" hidden="1" thickBot="1">
      <c r="A67" s="28" t="s">
        <v>51</v>
      </c>
      <c r="B67" s="112" t="s">
        <v>78</v>
      </c>
      <c r="C67" s="138">
        <v>23.4</v>
      </c>
      <c r="D67" s="15">
        <v>14.6</v>
      </c>
      <c r="E67" s="16">
        <f t="shared" si="8"/>
        <v>62.39316239316239</v>
      </c>
      <c r="F67" s="52">
        <f t="shared" si="9"/>
        <v>-8.799999999999999</v>
      </c>
      <c r="G67" s="15">
        <v>14.8</v>
      </c>
      <c r="H67" s="182">
        <f t="shared" si="6"/>
        <v>98.64864864864865</v>
      </c>
    </row>
    <row r="68" spans="1:8" ht="47.25" customHeight="1" hidden="1">
      <c r="A68" s="42" t="s">
        <v>35</v>
      </c>
      <c r="B68" s="124" t="s">
        <v>79</v>
      </c>
      <c r="C68" s="147"/>
      <c r="D68" s="15"/>
      <c r="E68" s="16" t="e">
        <f t="shared" si="8"/>
        <v>#DIV/0!</v>
      </c>
      <c r="F68" s="52">
        <f t="shared" si="9"/>
        <v>0</v>
      </c>
      <c r="G68" s="168"/>
      <c r="H68" s="182" t="e">
        <f t="shared" si="6"/>
        <v>#DIV/0!</v>
      </c>
    </row>
    <row r="69" spans="1:8" ht="47.25" customHeight="1" hidden="1">
      <c r="A69" s="53" t="s">
        <v>128</v>
      </c>
      <c r="B69" s="125" t="s">
        <v>129</v>
      </c>
      <c r="C69" s="138"/>
      <c r="D69" s="15"/>
      <c r="E69" s="16" t="e">
        <f t="shared" si="8"/>
        <v>#DIV/0!</v>
      </c>
      <c r="F69" s="52">
        <f t="shared" si="9"/>
        <v>0</v>
      </c>
      <c r="G69" s="168"/>
      <c r="H69" s="182" t="e">
        <f t="shared" si="6"/>
        <v>#DIV/0!</v>
      </c>
    </row>
    <row r="70" spans="1:8" ht="48" customHeight="1" hidden="1" thickBot="1">
      <c r="A70" s="53" t="s">
        <v>43</v>
      </c>
      <c r="B70" s="113" t="s">
        <v>76</v>
      </c>
      <c r="C70" s="148"/>
      <c r="D70" s="15"/>
      <c r="E70" s="16" t="e">
        <f t="shared" si="8"/>
        <v>#DIV/0!</v>
      </c>
      <c r="F70" s="52">
        <f t="shared" si="9"/>
        <v>0</v>
      </c>
      <c r="G70" s="15"/>
      <c r="H70" s="182" t="e">
        <f>D70/G70*100</f>
        <v>#DIV/0!</v>
      </c>
    </row>
    <row r="71" spans="1:9" ht="30" customHeight="1" hidden="1" thickBot="1">
      <c r="A71" s="73" t="s">
        <v>83</v>
      </c>
      <c r="B71" s="126" t="s">
        <v>80</v>
      </c>
      <c r="C71" s="91">
        <f>C70+C67+C65+C63+C62+C61+C54+C53+C49+C45+C41+C32+C11+C7+C6+C4</f>
        <v>127761.20000000001</v>
      </c>
      <c r="D71" s="103">
        <f>D70+D67+D65+D63+D62+D61+D54+D53+D49+D45+D41+D32+D11+D7+D6+D4</f>
        <v>106869.00000000001</v>
      </c>
      <c r="E71" s="104">
        <f t="shared" si="8"/>
        <v>83.64746104451118</v>
      </c>
      <c r="F71" s="105">
        <f t="shared" si="9"/>
        <v>-20892.199999999997</v>
      </c>
      <c r="G71" s="103">
        <f>G70+G67+G65+G63+G62+G61+G54+G53+G49+G45+G41+G32+G11+G7+G6+G4</f>
        <v>103786.4</v>
      </c>
      <c r="H71" s="186">
        <f>D71/G71*100</f>
        <v>102.97013866942106</v>
      </c>
      <c r="I71" s="54"/>
    </row>
    <row r="72" spans="1:8" ht="0.75" customHeight="1" thickBot="1">
      <c r="A72" s="74" t="s">
        <v>53</v>
      </c>
      <c r="B72" s="127" t="s">
        <v>114</v>
      </c>
      <c r="C72" s="149"/>
      <c r="D72" s="75"/>
      <c r="E72" s="55" t="e">
        <f t="shared" si="8"/>
        <v>#DIV/0!</v>
      </c>
      <c r="F72" s="59">
        <f t="shared" si="9"/>
        <v>0</v>
      </c>
      <c r="G72" s="185"/>
      <c r="H72" s="183" t="e">
        <f>D72/G72*100</f>
        <v>#DIV/0!</v>
      </c>
    </row>
    <row r="73" spans="1:8" s="5" customFormat="1" ht="25.5" customHeight="1" thickBot="1">
      <c r="A73" s="90" t="s">
        <v>92</v>
      </c>
      <c r="B73" s="225"/>
      <c r="C73" s="150"/>
      <c r="D73" s="93"/>
      <c r="E73" s="93"/>
      <c r="F73" s="93"/>
      <c r="G73" s="171"/>
      <c r="H73" s="183"/>
    </row>
    <row r="74" spans="1:8" ht="99" customHeight="1" hidden="1" thickBot="1">
      <c r="A74" s="236" t="s">
        <v>87</v>
      </c>
      <c r="B74" s="237" t="s">
        <v>63</v>
      </c>
      <c r="C74" s="151" t="s">
        <v>195</v>
      </c>
      <c r="D74" s="92" t="s">
        <v>193</v>
      </c>
      <c r="E74" s="92" t="s">
        <v>117</v>
      </c>
      <c r="F74" s="92" t="s">
        <v>2</v>
      </c>
      <c r="G74" s="166" t="s">
        <v>186</v>
      </c>
      <c r="H74" s="167" t="s">
        <v>194</v>
      </c>
    </row>
    <row r="75" spans="1:8" s="6" customFormat="1" ht="32.25" customHeight="1" thickBot="1">
      <c r="A75" s="238"/>
      <c r="B75" s="239" t="s">
        <v>91</v>
      </c>
      <c r="C75" s="233">
        <v>17212.9</v>
      </c>
      <c r="D75" s="200">
        <v>9504.2</v>
      </c>
      <c r="E75" s="16">
        <f>D75/C75*100</f>
        <v>55.215565070383256</v>
      </c>
      <c r="F75" s="16">
        <f aca="true" t="shared" si="10" ref="F75:F85">D75-C75</f>
        <v>-7708.700000000001</v>
      </c>
      <c r="G75" s="200">
        <v>7694.4</v>
      </c>
      <c r="H75" s="182">
        <f aca="true" t="shared" si="11" ref="H75:H109">D75/G75*100</f>
        <v>123.52100228737785</v>
      </c>
    </row>
    <row r="76" spans="1:8" s="6" customFormat="1" ht="31.5" customHeight="1" hidden="1">
      <c r="A76" s="43"/>
      <c r="B76" s="128" t="s">
        <v>178</v>
      </c>
      <c r="C76" s="152">
        <f>SUM(C77:C79)</f>
        <v>5350.5</v>
      </c>
      <c r="D76" s="49"/>
      <c r="E76" s="55">
        <f aca="true" t="shared" si="12" ref="E76:E82">D76/C76*100</f>
        <v>0</v>
      </c>
      <c r="F76" s="55">
        <f t="shared" si="10"/>
        <v>-5350.5</v>
      </c>
      <c r="G76" s="205"/>
      <c r="H76" s="183" t="e">
        <f t="shared" si="11"/>
        <v>#DIV/0!</v>
      </c>
    </row>
    <row r="77" spans="1:8" s="6" customFormat="1" ht="94.5" customHeight="1" thickBot="1">
      <c r="A77" s="201">
        <v>90203</v>
      </c>
      <c r="B77" s="202" t="s">
        <v>212</v>
      </c>
      <c r="C77" s="199">
        <v>52.3</v>
      </c>
      <c r="D77" s="200"/>
      <c r="E77" s="16">
        <f t="shared" si="12"/>
        <v>0</v>
      </c>
      <c r="F77" s="16">
        <f t="shared" si="10"/>
        <v>-52.3</v>
      </c>
      <c r="G77" s="200">
        <v>61.8</v>
      </c>
      <c r="H77" s="182">
        <f t="shared" si="11"/>
        <v>0</v>
      </c>
    </row>
    <row r="78" spans="1:8" s="6" customFormat="1" ht="63.75" customHeight="1" thickBot="1">
      <c r="A78" s="201">
        <v>100602</v>
      </c>
      <c r="B78" s="202" t="s">
        <v>213</v>
      </c>
      <c r="C78" s="199">
        <v>4948.2</v>
      </c>
      <c r="D78" s="200">
        <v>4948.2</v>
      </c>
      <c r="E78" s="16">
        <f t="shared" si="12"/>
        <v>100</v>
      </c>
      <c r="F78" s="16">
        <f t="shared" si="10"/>
        <v>0</v>
      </c>
      <c r="G78" s="203"/>
      <c r="H78" s="182" t="e">
        <f t="shared" si="11"/>
        <v>#DIV/0!</v>
      </c>
    </row>
    <row r="79" spans="1:8" s="6" customFormat="1" ht="18" customHeight="1" thickBot="1">
      <c r="A79" s="204">
        <v>250380</v>
      </c>
      <c r="B79" s="202" t="s">
        <v>42</v>
      </c>
      <c r="C79" s="199">
        <v>350</v>
      </c>
      <c r="D79" s="200">
        <v>148.7</v>
      </c>
      <c r="E79" s="16">
        <f t="shared" si="12"/>
        <v>42.48571428571428</v>
      </c>
      <c r="F79" s="52">
        <f t="shared" si="10"/>
        <v>-201.3</v>
      </c>
      <c r="G79" s="205"/>
      <c r="H79" s="182" t="e">
        <f t="shared" si="11"/>
        <v>#DIV/0!</v>
      </c>
    </row>
    <row r="80" spans="1:8" s="6" customFormat="1" ht="30.75" customHeight="1" thickBot="1">
      <c r="A80" s="79"/>
      <c r="B80" s="206" t="s">
        <v>177</v>
      </c>
      <c r="C80" s="207">
        <f>C81+C82+C88+C91+C95+C102+C105+C108+C110+C111+C115+C124+C125</f>
        <v>58793.6</v>
      </c>
      <c r="D80" s="207">
        <f>D81+D82+D88+D91+D95+D102+D105+D108+D110+D111+D115+D124+D125</f>
        <v>12015.599999999999</v>
      </c>
      <c r="E80" s="16">
        <f t="shared" si="12"/>
        <v>20.43691830403309</v>
      </c>
      <c r="F80" s="16">
        <f t="shared" si="10"/>
        <v>-46778</v>
      </c>
      <c r="G80" s="207">
        <f>SUM(G81+G82+G88+G91+G95+G102+G105+G108+G110+G111+G115+G124+G125)</f>
        <v>16805.600000000002</v>
      </c>
      <c r="H80" s="182">
        <f t="shared" si="11"/>
        <v>71.49759603941541</v>
      </c>
    </row>
    <row r="81" spans="1:8" s="6" customFormat="1" ht="19.5" customHeight="1" thickBot="1">
      <c r="A81" s="79" t="s">
        <v>3</v>
      </c>
      <c r="B81" s="198" t="s">
        <v>153</v>
      </c>
      <c r="C81" s="199">
        <v>278.7</v>
      </c>
      <c r="D81" s="208">
        <v>232.1</v>
      </c>
      <c r="E81" s="16">
        <f t="shared" si="12"/>
        <v>83.27951202009329</v>
      </c>
      <c r="F81" s="16">
        <f t="shared" si="10"/>
        <v>-46.599999999999994</v>
      </c>
      <c r="G81" s="208">
        <v>162.7</v>
      </c>
      <c r="H81" s="182">
        <f t="shared" si="11"/>
        <v>142.65519360786726</v>
      </c>
    </row>
    <row r="82" spans="1:8" s="6" customFormat="1" ht="16.5" thickBot="1">
      <c r="A82" s="79" t="s">
        <v>41</v>
      </c>
      <c r="B82" s="198" t="s">
        <v>149</v>
      </c>
      <c r="C82" s="199">
        <f>SUM(C83:C87)</f>
        <v>2793.5</v>
      </c>
      <c r="D82" s="199">
        <f>SUM(D83:D87)</f>
        <v>816.6999999999999</v>
      </c>
      <c r="E82" s="16">
        <f t="shared" si="12"/>
        <v>29.23572579201718</v>
      </c>
      <c r="F82" s="16">
        <f t="shared" si="10"/>
        <v>-1976.8000000000002</v>
      </c>
      <c r="G82" s="199">
        <f>SUM(G83:G87)</f>
        <v>1600.1000000000001</v>
      </c>
      <c r="H82" s="182">
        <f t="shared" si="11"/>
        <v>51.040559965002174</v>
      </c>
    </row>
    <row r="83" spans="1:8" s="6" customFormat="1" ht="21" customHeight="1" thickBot="1">
      <c r="A83" s="63" t="s">
        <v>142</v>
      </c>
      <c r="B83" s="87" t="s">
        <v>143</v>
      </c>
      <c r="C83" s="153">
        <v>545.3</v>
      </c>
      <c r="D83" s="163">
        <v>277.4</v>
      </c>
      <c r="E83" s="106">
        <f aca="true" t="shared" si="13" ref="E83:E103">D83/C83*100</f>
        <v>50.87108013937283</v>
      </c>
      <c r="F83" s="106">
        <f t="shared" si="10"/>
        <v>-267.9</v>
      </c>
      <c r="G83" s="163">
        <v>576.6</v>
      </c>
      <c r="H83" s="184">
        <f t="shared" si="11"/>
        <v>48.10960804717308</v>
      </c>
    </row>
    <row r="84" spans="1:8" s="6" customFormat="1" ht="19.5" customHeight="1" thickBot="1">
      <c r="A84" s="63" t="s">
        <v>135</v>
      </c>
      <c r="B84" s="84" t="s">
        <v>136</v>
      </c>
      <c r="C84" s="153">
        <v>1968</v>
      </c>
      <c r="D84" s="163">
        <v>460.9</v>
      </c>
      <c r="E84" s="18">
        <f t="shared" si="13"/>
        <v>23.41971544715447</v>
      </c>
      <c r="F84" s="18">
        <f t="shared" si="10"/>
        <v>-1507.1</v>
      </c>
      <c r="G84" s="163">
        <v>634.8</v>
      </c>
      <c r="H84" s="184">
        <f t="shared" si="11"/>
        <v>72.60554505356018</v>
      </c>
    </row>
    <row r="85" spans="1:8" s="6" customFormat="1" ht="31.5" customHeight="1" thickBot="1">
      <c r="A85" s="63" t="s">
        <v>158</v>
      </c>
      <c r="B85" s="84" t="s">
        <v>159</v>
      </c>
      <c r="C85" s="153">
        <v>275.6</v>
      </c>
      <c r="D85" s="163">
        <v>78.4</v>
      </c>
      <c r="E85" s="18">
        <f t="shared" si="13"/>
        <v>28.44702467343977</v>
      </c>
      <c r="F85" s="18">
        <f t="shared" si="10"/>
        <v>-197.20000000000002</v>
      </c>
      <c r="G85" s="163">
        <v>385</v>
      </c>
      <c r="H85" s="184">
        <f t="shared" si="11"/>
        <v>20.363636363636363</v>
      </c>
    </row>
    <row r="86" spans="1:8" s="6" customFormat="1" ht="30.75" customHeight="1" thickBot="1">
      <c r="A86" s="63" t="s">
        <v>196</v>
      </c>
      <c r="B86" s="84" t="s">
        <v>197</v>
      </c>
      <c r="C86" s="153">
        <v>4.6</v>
      </c>
      <c r="D86" s="66"/>
      <c r="E86" s="18">
        <f t="shared" si="13"/>
        <v>0</v>
      </c>
      <c r="F86" s="18">
        <f>D86-C86</f>
        <v>-4.6</v>
      </c>
      <c r="G86" s="172"/>
      <c r="H86" s="183" t="e">
        <f t="shared" si="11"/>
        <v>#DIV/0!</v>
      </c>
    </row>
    <row r="87" spans="1:8" s="6" customFormat="1" ht="30.75" customHeight="1" thickBot="1">
      <c r="A87" s="63" t="s">
        <v>217</v>
      </c>
      <c r="B87" s="84" t="s">
        <v>218</v>
      </c>
      <c r="C87" s="64"/>
      <c r="D87" s="66"/>
      <c r="E87" s="18" t="e">
        <f t="shared" si="13"/>
        <v>#DIV/0!</v>
      </c>
      <c r="F87" s="18">
        <f>D87-C87</f>
        <v>0</v>
      </c>
      <c r="G87" s="66">
        <v>3.7</v>
      </c>
      <c r="H87" s="183">
        <f t="shared" si="11"/>
        <v>0</v>
      </c>
    </row>
    <row r="88" spans="1:8" s="6" customFormat="1" ht="19.5" customHeight="1" thickBot="1">
      <c r="A88" s="79" t="s">
        <v>101</v>
      </c>
      <c r="B88" s="209" t="s">
        <v>216</v>
      </c>
      <c r="C88" s="213">
        <f>SUM(C89:C90)</f>
        <v>5126.099999999999</v>
      </c>
      <c r="D88" s="213">
        <f>SUM(D89:D90)</f>
        <v>629.3</v>
      </c>
      <c r="E88" s="210">
        <f t="shared" si="13"/>
        <v>12.276389457872456</v>
      </c>
      <c r="F88" s="210">
        <f>D88-C88</f>
        <v>-4496.799999999999</v>
      </c>
      <c r="G88" s="213">
        <f>SUM(G89:G90)</f>
        <v>1799.9</v>
      </c>
      <c r="H88" s="182">
        <f t="shared" si="11"/>
        <v>34.963053502972386</v>
      </c>
    </row>
    <row r="89" spans="1:8" s="6" customFormat="1" ht="20.25" customHeight="1" thickBot="1">
      <c r="A89" s="243" t="s">
        <v>144</v>
      </c>
      <c r="B89" s="244" t="s">
        <v>145</v>
      </c>
      <c r="C89" s="245">
        <v>4946.2</v>
      </c>
      <c r="D89" s="165">
        <v>629.3</v>
      </c>
      <c r="E89" s="246">
        <f t="shared" si="13"/>
        <v>12.72289838664025</v>
      </c>
      <c r="F89" s="246">
        <f aca="true" t="shared" si="14" ref="F89:F96">D89-C89</f>
        <v>-4316.9</v>
      </c>
      <c r="G89" s="242">
        <v>1799.9</v>
      </c>
      <c r="H89" s="192">
        <f t="shared" si="11"/>
        <v>34.963053502972386</v>
      </c>
    </row>
    <row r="90" spans="1:8" s="6" customFormat="1" ht="32.25" customHeight="1" thickBot="1">
      <c r="A90" s="247" t="s">
        <v>214</v>
      </c>
      <c r="B90" s="248" t="s">
        <v>215</v>
      </c>
      <c r="C90" s="165">
        <v>179.9</v>
      </c>
      <c r="D90" s="165"/>
      <c r="E90" s="246">
        <f t="shared" si="13"/>
        <v>0</v>
      </c>
      <c r="F90" s="246">
        <f t="shared" si="14"/>
        <v>-179.9</v>
      </c>
      <c r="G90" s="249"/>
      <c r="H90" s="192" t="e">
        <f t="shared" si="11"/>
        <v>#DIV/0!</v>
      </c>
    </row>
    <row r="91" spans="1:8" s="6" customFormat="1" ht="30" customHeight="1" thickBot="1">
      <c r="A91" s="211" t="s">
        <v>102</v>
      </c>
      <c r="B91" s="212" t="s">
        <v>160</v>
      </c>
      <c r="C91" s="235">
        <f>SUM(C92:C94)</f>
        <v>0</v>
      </c>
      <c r="D91" s="234">
        <f>SUM(D92:D94)</f>
        <v>0</v>
      </c>
      <c r="E91" s="210" t="e">
        <f t="shared" si="13"/>
        <v>#DIV/0!</v>
      </c>
      <c r="F91" s="210">
        <f t="shared" si="14"/>
        <v>0</v>
      </c>
      <c r="G91" s="213">
        <f>SUM(G92:G94)</f>
        <v>8.5</v>
      </c>
      <c r="H91" s="182">
        <f t="shared" si="11"/>
        <v>0</v>
      </c>
    </row>
    <row r="92" spans="1:8" s="6" customFormat="1" ht="30.75" customHeight="1" hidden="1" thickBot="1">
      <c r="A92" s="82" t="s">
        <v>20</v>
      </c>
      <c r="B92" s="129" t="s">
        <v>169</v>
      </c>
      <c r="C92" s="155"/>
      <c r="D92" s="83"/>
      <c r="E92" s="106" t="e">
        <f t="shared" si="13"/>
        <v>#DIV/0!</v>
      </c>
      <c r="F92" s="106">
        <f t="shared" si="14"/>
        <v>0</v>
      </c>
      <c r="G92" s="172"/>
      <c r="H92" s="184" t="e">
        <f t="shared" si="11"/>
        <v>#DIV/0!</v>
      </c>
    </row>
    <row r="93" spans="1:8" s="6" customFormat="1" ht="33" customHeight="1" hidden="1" thickBot="1">
      <c r="A93" s="81" t="s">
        <v>22</v>
      </c>
      <c r="B93" s="130" t="s">
        <v>146</v>
      </c>
      <c r="C93" s="155"/>
      <c r="D93" s="83"/>
      <c r="E93" s="106" t="e">
        <f t="shared" si="13"/>
        <v>#DIV/0!</v>
      </c>
      <c r="F93" s="106">
        <f t="shared" si="14"/>
        <v>0</v>
      </c>
      <c r="G93" s="83"/>
      <c r="H93" s="184" t="e">
        <f t="shared" si="11"/>
        <v>#DIV/0!</v>
      </c>
    </row>
    <row r="94" spans="1:8" s="6" customFormat="1" ht="29.25" customHeight="1" thickBot="1">
      <c r="A94" s="67" t="s">
        <v>122</v>
      </c>
      <c r="B94" s="129" t="s">
        <v>124</v>
      </c>
      <c r="C94" s="153"/>
      <c r="D94" s="66"/>
      <c r="E94" s="18" t="e">
        <f t="shared" si="13"/>
        <v>#DIV/0!</v>
      </c>
      <c r="F94" s="18">
        <f t="shared" si="14"/>
        <v>0</v>
      </c>
      <c r="G94" s="66">
        <v>8.5</v>
      </c>
      <c r="H94" s="192">
        <f t="shared" si="11"/>
        <v>0</v>
      </c>
    </row>
    <row r="95" spans="1:8" s="7" customFormat="1" ht="23.25" customHeight="1" thickBot="1">
      <c r="A95" s="28" t="s">
        <v>105</v>
      </c>
      <c r="B95" s="113" t="s">
        <v>111</v>
      </c>
      <c r="C95" s="207">
        <f>SUM(C96:C101)</f>
        <v>23903.900000000005</v>
      </c>
      <c r="D95" s="233">
        <f>SUM(D96:D101)</f>
        <v>7515.4</v>
      </c>
      <c r="E95" s="16">
        <f t="shared" si="13"/>
        <v>31.440057898501912</v>
      </c>
      <c r="F95" s="16">
        <f t="shared" si="14"/>
        <v>-16388.500000000007</v>
      </c>
      <c r="G95" s="199">
        <f>SUM(G96:G101)</f>
        <v>5799.8</v>
      </c>
      <c r="H95" s="182">
        <f t="shared" si="11"/>
        <v>129.58033035621918</v>
      </c>
    </row>
    <row r="96" spans="1:8" s="7" customFormat="1" ht="30.75" customHeight="1" thickBot="1">
      <c r="A96" s="63" t="s">
        <v>163</v>
      </c>
      <c r="B96" s="84" t="s">
        <v>164</v>
      </c>
      <c r="C96" s="153">
        <v>482.4</v>
      </c>
      <c r="D96" s="64"/>
      <c r="E96" s="106">
        <f t="shared" si="13"/>
        <v>0</v>
      </c>
      <c r="F96" s="106">
        <f t="shared" si="14"/>
        <v>-482.4</v>
      </c>
      <c r="G96" s="64">
        <v>4</v>
      </c>
      <c r="H96" s="184">
        <f t="shared" si="11"/>
        <v>0</v>
      </c>
    </row>
    <row r="97" spans="1:8" s="6" customFormat="1" ht="29.25" customHeight="1" thickBot="1">
      <c r="A97" s="32" t="s">
        <v>23</v>
      </c>
      <c r="B97" s="114" t="s">
        <v>108</v>
      </c>
      <c r="C97" s="156">
        <v>17579.7</v>
      </c>
      <c r="D97" s="26">
        <v>6039.6</v>
      </c>
      <c r="E97" s="18">
        <f t="shared" si="13"/>
        <v>34.3555350773904</v>
      </c>
      <c r="F97" s="18">
        <f aca="true" t="shared" si="15" ref="F97:F104">D97-C97</f>
        <v>-11540.1</v>
      </c>
      <c r="G97" s="26">
        <v>3131.4</v>
      </c>
      <c r="H97" s="184">
        <f t="shared" si="11"/>
        <v>192.87219773903047</v>
      </c>
    </row>
    <row r="98" spans="1:8" s="6" customFormat="1" ht="30.75" customHeight="1" thickBot="1">
      <c r="A98" s="32" t="s">
        <v>32</v>
      </c>
      <c r="B98" s="129" t="s">
        <v>148</v>
      </c>
      <c r="C98" s="157">
        <v>23.9</v>
      </c>
      <c r="D98" s="50">
        <v>23.9</v>
      </c>
      <c r="E98" s="18">
        <f t="shared" si="13"/>
        <v>100</v>
      </c>
      <c r="F98" s="18">
        <f t="shared" si="15"/>
        <v>0</v>
      </c>
      <c r="G98" s="50">
        <v>21.1</v>
      </c>
      <c r="H98" s="184">
        <f t="shared" si="11"/>
        <v>113.27014218009477</v>
      </c>
    </row>
    <row r="99" spans="1:8" s="6" customFormat="1" ht="46.5" customHeight="1" thickBot="1">
      <c r="A99" s="32" t="s">
        <v>131</v>
      </c>
      <c r="B99" s="114" t="s">
        <v>132</v>
      </c>
      <c r="C99" s="157">
        <v>127.6</v>
      </c>
      <c r="D99" s="62">
        <v>125.2</v>
      </c>
      <c r="E99" s="106">
        <f t="shared" si="13"/>
        <v>98.11912225705329</v>
      </c>
      <c r="F99" s="106">
        <f t="shared" si="15"/>
        <v>-2.3999999999999915</v>
      </c>
      <c r="G99" s="62">
        <v>347.9</v>
      </c>
      <c r="H99" s="184">
        <f t="shared" si="11"/>
        <v>35.987352687553894</v>
      </c>
    </row>
    <row r="100" spans="1:8" s="6" customFormat="1" ht="17.25" customHeight="1" thickBot="1">
      <c r="A100" s="32" t="s">
        <v>45</v>
      </c>
      <c r="B100" s="114" t="s">
        <v>147</v>
      </c>
      <c r="C100" s="157">
        <v>2988.4</v>
      </c>
      <c r="D100" s="62">
        <v>871.3</v>
      </c>
      <c r="E100" s="106">
        <f t="shared" si="13"/>
        <v>29.156070137866415</v>
      </c>
      <c r="F100" s="106">
        <f t="shared" si="15"/>
        <v>-2117.1000000000004</v>
      </c>
      <c r="G100" s="62">
        <v>1461.7</v>
      </c>
      <c r="H100" s="184">
        <f t="shared" si="11"/>
        <v>59.6086748306766</v>
      </c>
    </row>
    <row r="101" spans="1:8" s="6" customFormat="1" ht="18" customHeight="1" thickBot="1">
      <c r="A101" s="32" t="s">
        <v>95</v>
      </c>
      <c r="B101" s="114" t="s">
        <v>56</v>
      </c>
      <c r="C101" s="157">
        <v>2701.9</v>
      </c>
      <c r="D101" s="164">
        <v>455.4</v>
      </c>
      <c r="E101" s="18">
        <f t="shared" si="13"/>
        <v>16.85480587734557</v>
      </c>
      <c r="F101" s="18">
        <f t="shared" si="15"/>
        <v>-2246.5</v>
      </c>
      <c r="G101" s="164">
        <v>833.7</v>
      </c>
      <c r="H101" s="184">
        <f t="shared" si="11"/>
        <v>54.62396545519971</v>
      </c>
    </row>
    <row r="102" spans="1:8" s="6" customFormat="1" ht="19.5" customHeight="1" thickBot="1">
      <c r="A102" s="79" t="s">
        <v>106</v>
      </c>
      <c r="B102" s="209" t="s">
        <v>191</v>
      </c>
      <c r="C102" s="235">
        <f>SUM(C103:C104)</f>
        <v>49.8</v>
      </c>
      <c r="D102" s="234">
        <f>SUM(D103:D104)</f>
        <v>0</v>
      </c>
      <c r="E102" s="210">
        <f t="shared" si="13"/>
        <v>0</v>
      </c>
      <c r="F102" s="214">
        <f t="shared" si="15"/>
        <v>-49.8</v>
      </c>
      <c r="G102" s="213">
        <f>SUM(G103:G104)</f>
        <v>70.7</v>
      </c>
      <c r="H102" s="182">
        <f t="shared" si="11"/>
        <v>0</v>
      </c>
    </row>
    <row r="103" spans="1:8" s="6" customFormat="1" ht="18" customHeight="1" thickBot="1">
      <c r="A103" s="63" t="s">
        <v>170</v>
      </c>
      <c r="B103" s="84" t="s">
        <v>171</v>
      </c>
      <c r="C103" s="153"/>
      <c r="D103" s="163"/>
      <c r="E103" s="106" t="e">
        <f t="shared" si="13"/>
        <v>#DIV/0!</v>
      </c>
      <c r="F103" s="108">
        <f t="shared" si="15"/>
        <v>0</v>
      </c>
      <c r="G103" s="163">
        <v>1.5</v>
      </c>
      <c r="H103" s="192">
        <f t="shared" si="11"/>
        <v>0</v>
      </c>
    </row>
    <row r="104" spans="1:8" s="6" customFormat="1" ht="33" customHeight="1" thickBot="1">
      <c r="A104" s="63" t="s">
        <v>184</v>
      </c>
      <c r="B104" s="84" t="s">
        <v>185</v>
      </c>
      <c r="C104" s="153">
        <v>49.8</v>
      </c>
      <c r="D104" s="165"/>
      <c r="E104" s="106"/>
      <c r="F104" s="108">
        <f t="shared" si="15"/>
        <v>-49.8</v>
      </c>
      <c r="G104" s="165">
        <v>69.2</v>
      </c>
      <c r="H104" s="192">
        <f t="shared" si="11"/>
        <v>0</v>
      </c>
    </row>
    <row r="105" spans="1:8" s="6" customFormat="1" ht="21" customHeight="1" thickBot="1">
      <c r="A105" s="79" t="s">
        <v>174</v>
      </c>
      <c r="B105" s="209" t="s">
        <v>190</v>
      </c>
      <c r="C105" s="213">
        <f>SUM(C106:C107)</f>
        <v>222.3</v>
      </c>
      <c r="D105" s="215">
        <f>SUM(D106:D107)</f>
        <v>207</v>
      </c>
      <c r="E105" s="210">
        <f aca="true" t="shared" si="16" ref="E105:E126">D105/C105*100</f>
        <v>93.11740890688259</v>
      </c>
      <c r="F105" s="214">
        <f>D105-C105</f>
        <v>-15.300000000000011</v>
      </c>
      <c r="G105" s="215">
        <f>SUM(G106:G107)</f>
        <v>111.9</v>
      </c>
      <c r="H105" s="182">
        <f t="shared" si="11"/>
        <v>184.98659517426273</v>
      </c>
    </row>
    <row r="106" spans="1:8" s="6" customFormat="1" ht="48.75" customHeight="1" thickBot="1">
      <c r="A106" s="63" t="s">
        <v>150</v>
      </c>
      <c r="B106" s="84" t="s">
        <v>151</v>
      </c>
      <c r="C106" s="153">
        <v>222.3</v>
      </c>
      <c r="D106" s="165">
        <v>207</v>
      </c>
      <c r="E106" s="106">
        <f t="shared" si="16"/>
        <v>93.11740890688259</v>
      </c>
      <c r="F106" s="108">
        <f>D106-C106</f>
        <v>-15.300000000000011</v>
      </c>
      <c r="G106" s="165">
        <v>111.9</v>
      </c>
      <c r="H106" s="184">
        <f t="shared" si="11"/>
        <v>184.98659517426273</v>
      </c>
    </row>
    <row r="107" spans="1:8" s="6" customFormat="1" ht="23.25" customHeight="1" hidden="1" thickBot="1">
      <c r="A107" s="63" t="s">
        <v>172</v>
      </c>
      <c r="B107" s="84" t="s">
        <v>173</v>
      </c>
      <c r="C107" s="153"/>
      <c r="D107" s="85"/>
      <c r="E107" s="106" t="e">
        <f t="shared" si="16"/>
        <v>#DIV/0!</v>
      </c>
      <c r="F107" s="108">
        <f>D107-C107</f>
        <v>0</v>
      </c>
      <c r="G107" s="172"/>
      <c r="H107" s="184" t="e">
        <f t="shared" si="11"/>
        <v>#DIV/0!</v>
      </c>
    </row>
    <row r="108" spans="1:8" s="6" customFormat="1" ht="18.75" customHeight="1" thickBot="1">
      <c r="A108" s="28" t="s">
        <v>67</v>
      </c>
      <c r="B108" s="218" t="s">
        <v>200</v>
      </c>
      <c r="C108" s="199">
        <v>12892.2</v>
      </c>
      <c r="D108" s="200">
        <v>1932.3</v>
      </c>
      <c r="E108" s="16">
        <f t="shared" si="16"/>
        <v>14.98813235910085</v>
      </c>
      <c r="F108" s="52">
        <f aca="true" t="shared" si="17" ref="F108:F129">D108-C108</f>
        <v>-10959.900000000001</v>
      </c>
      <c r="G108" s="200">
        <v>4925.5</v>
      </c>
      <c r="H108" s="182">
        <f t="shared" si="11"/>
        <v>39.23053497106893</v>
      </c>
    </row>
    <row r="109" spans="1:8" s="6" customFormat="1" ht="45.75" customHeight="1" hidden="1">
      <c r="A109" s="28" t="s">
        <v>67</v>
      </c>
      <c r="B109" s="218" t="s">
        <v>116</v>
      </c>
      <c r="C109" s="199"/>
      <c r="D109" s="200"/>
      <c r="E109" s="16" t="e">
        <f t="shared" si="16"/>
        <v>#DIV/0!</v>
      </c>
      <c r="F109" s="52">
        <f t="shared" si="17"/>
        <v>0</v>
      </c>
      <c r="G109" s="200"/>
      <c r="H109" s="182" t="e">
        <f t="shared" si="11"/>
        <v>#DIV/0!</v>
      </c>
    </row>
    <row r="110" spans="1:8" s="6" customFormat="1" ht="18" customHeight="1" thickBot="1">
      <c r="A110" s="28" t="s">
        <v>50</v>
      </c>
      <c r="B110" s="218" t="s">
        <v>152</v>
      </c>
      <c r="C110" s="199">
        <v>178</v>
      </c>
      <c r="D110" s="200">
        <v>22.9</v>
      </c>
      <c r="E110" s="16">
        <f t="shared" si="16"/>
        <v>12.865168539325841</v>
      </c>
      <c r="F110" s="52">
        <f t="shared" si="17"/>
        <v>-155.1</v>
      </c>
      <c r="G110" s="200">
        <v>8.7</v>
      </c>
      <c r="H110" s="182">
        <f aca="true" t="shared" si="18" ref="H110:H126">D110/G110*100</f>
        <v>263.2183908045977</v>
      </c>
    </row>
    <row r="111" spans="1:8" s="6" customFormat="1" ht="17.25" customHeight="1" thickBot="1">
      <c r="A111" s="28" t="s">
        <v>154</v>
      </c>
      <c r="B111" s="218" t="s">
        <v>155</v>
      </c>
      <c r="C111" s="199">
        <f>C112+C113</f>
        <v>12585.1</v>
      </c>
      <c r="D111" s="200">
        <f>D112+D113</f>
        <v>332.1</v>
      </c>
      <c r="E111" s="16">
        <f t="shared" si="16"/>
        <v>2.6388348125958476</v>
      </c>
      <c r="F111" s="52">
        <f t="shared" si="17"/>
        <v>-12253</v>
      </c>
      <c r="G111" s="200">
        <f>G112+G113</f>
        <v>1760.6</v>
      </c>
      <c r="H111" s="182">
        <f t="shared" si="18"/>
        <v>18.86288765193684</v>
      </c>
    </row>
    <row r="112" spans="1:8" s="6" customFormat="1" ht="30" customHeight="1" thickBot="1">
      <c r="A112" s="63" t="s">
        <v>27</v>
      </c>
      <c r="B112" s="219" t="s">
        <v>112</v>
      </c>
      <c r="C112" s="153">
        <v>1881.2</v>
      </c>
      <c r="D112" s="66">
        <v>131.1</v>
      </c>
      <c r="E112" s="106">
        <f t="shared" si="16"/>
        <v>6.968955985541143</v>
      </c>
      <c r="F112" s="109">
        <f t="shared" si="17"/>
        <v>-1750.1000000000001</v>
      </c>
      <c r="G112" s="66">
        <v>14.5</v>
      </c>
      <c r="H112" s="184">
        <f t="shared" si="18"/>
        <v>904.1379310344827</v>
      </c>
    </row>
    <row r="113" spans="1:8" s="6" customFormat="1" ht="46.5" customHeight="1" thickBot="1">
      <c r="A113" s="63" t="s">
        <v>46</v>
      </c>
      <c r="B113" s="219" t="s">
        <v>203</v>
      </c>
      <c r="C113" s="153">
        <v>10703.9</v>
      </c>
      <c r="D113" s="66">
        <v>201</v>
      </c>
      <c r="E113" s="106">
        <f t="shared" si="16"/>
        <v>1.8778202337465786</v>
      </c>
      <c r="F113" s="106">
        <f t="shared" si="17"/>
        <v>-10502.9</v>
      </c>
      <c r="G113" s="66">
        <v>1746.1</v>
      </c>
      <c r="H113" s="184">
        <f t="shared" si="18"/>
        <v>11.511368191970679</v>
      </c>
    </row>
    <row r="114" spans="1:8" s="6" customFormat="1" ht="66.75" customHeight="1" hidden="1" thickBot="1">
      <c r="A114" s="60" t="s">
        <v>161</v>
      </c>
      <c r="B114" s="220" t="s">
        <v>162</v>
      </c>
      <c r="C114" s="154"/>
      <c r="D114" s="61"/>
      <c r="E114" s="107" t="e">
        <f t="shared" si="16"/>
        <v>#DIV/0!</v>
      </c>
      <c r="F114" s="107">
        <f t="shared" si="17"/>
        <v>0</v>
      </c>
      <c r="G114" s="172"/>
      <c r="H114" s="183" t="e">
        <f t="shared" si="18"/>
        <v>#DIV/0!</v>
      </c>
    </row>
    <row r="115" spans="1:8" s="6" customFormat="1" ht="18" customHeight="1" thickBot="1">
      <c r="A115" s="79" t="s">
        <v>156</v>
      </c>
      <c r="B115" s="221" t="s">
        <v>0</v>
      </c>
      <c r="C115" s="235">
        <f>SUM(C116:C119)</f>
        <v>528.5</v>
      </c>
      <c r="D115" s="234">
        <f>SUM(D116:D119)</f>
        <v>99</v>
      </c>
      <c r="E115" s="210">
        <f t="shared" si="16"/>
        <v>18.732261116367077</v>
      </c>
      <c r="F115" s="210">
        <f t="shared" si="17"/>
        <v>-429.5</v>
      </c>
      <c r="G115" s="215">
        <f>SUM(G116:G119)</f>
        <v>557.2</v>
      </c>
      <c r="H115" s="182">
        <f t="shared" si="18"/>
        <v>17.767408470926057</v>
      </c>
    </row>
    <row r="116" spans="1:8" s="6" customFormat="1" ht="30.75" customHeight="1" thickBot="1">
      <c r="A116" s="63" t="s">
        <v>58</v>
      </c>
      <c r="B116" s="219" t="s">
        <v>201</v>
      </c>
      <c r="C116" s="153">
        <v>428.5</v>
      </c>
      <c r="D116" s="66">
        <v>99</v>
      </c>
      <c r="E116" s="106">
        <f t="shared" si="16"/>
        <v>23.10385064177363</v>
      </c>
      <c r="F116" s="106">
        <f t="shared" si="17"/>
        <v>-329.5</v>
      </c>
      <c r="G116" s="66">
        <v>108.2</v>
      </c>
      <c r="H116" s="184">
        <f t="shared" si="18"/>
        <v>91.49722735674676</v>
      </c>
    </row>
    <row r="117" spans="1:8" s="6" customFormat="1" ht="24" customHeight="1" thickBot="1">
      <c r="A117" s="63" t="s">
        <v>133</v>
      </c>
      <c r="B117" s="219" t="s">
        <v>137</v>
      </c>
      <c r="C117" s="153"/>
      <c r="D117" s="66"/>
      <c r="E117" s="106" t="e">
        <f t="shared" si="16"/>
        <v>#DIV/0!</v>
      </c>
      <c r="F117" s="106">
        <f t="shared" si="17"/>
        <v>0</v>
      </c>
      <c r="G117" s="66">
        <v>77</v>
      </c>
      <c r="H117" s="184">
        <f t="shared" si="18"/>
        <v>0</v>
      </c>
    </row>
    <row r="118" spans="1:8" s="6" customFormat="1" ht="46.5" customHeight="1" hidden="1" thickBot="1">
      <c r="A118" s="63" t="s">
        <v>175</v>
      </c>
      <c r="B118" s="219" t="s">
        <v>176</v>
      </c>
      <c r="C118" s="153"/>
      <c r="D118" s="66"/>
      <c r="E118" s="106" t="e">
        <f t="shared" si="16"/>
        <v>#DIV/0!</v>
      </c>
      <c r="F118" s="106">
        <f t="shared" si="17"/>
        <v>0</v>
      </c>
      <c r="G118" s="66"/>
      <c r="H118" s="184" t="e">
        <f t="shared" si="18"/>
        <v>#DIV/0!</v>
      </c>
    </row>
    <row r="119" spans="1:8" s="6" customFormat="1" ht="34.5" customHeight="1" thickBot="1">
      <c r="A119" s="63" t="s">
        <v>82</v>
      </c>
      <c r="B119" s="219" t="s">
        <v>202</v>
      </c>
      <c r="C119" s="153">
        <v>100</v>
      </c>
      <c r="D119" s="66"/>
      <c r="E119" s="106">
        <f t="shared" si="16"/>
        <v>0</v>
      </c>
      <c r="F119" s="106">
        <f t="shared" si="17"/>
        <v>-100</v>
      </c>
      <c r="G119" s="66">
        <v>372</v>
      </c>
      <c r="H119" s="184">
        <f t="shared" si="18"/>
        <v>0</v>
      </c>
    </row>
    <row r="120" spans="1:8" s="6" customFormat="1" ht="63" customHeight="1" hidden="1" thickBot="1">
      <c r="A120" s="32" t="s">
        <v>81</v>
      </c>
      <c r="B120" s="222" t="s">
        <v>54</v>
      </c>
      <c r="C120" s="158"/>
      <c r="D120" s="13"/>
      <c r="E120" s="55" t="e">
        <f t="shared" si="16"/>
        <v>#DIV/0!</v>
      </c>
      <c r="F120" s="59">
        <f t="shared" si="17"/>
        <v>0</v>
      </c>
      <c r="G120" s="172"/>
      <c r="H120" s="183" t="e">
        <f t="shared" si="18"/>
        <v>#DIV/0!</v>
      </c>
    </row>
    <row r="121" spans="1:8" s="6" customFormat="1" ht="47.25" customHeight="1" hidden="1" thickBot="1">
      <c r="A121" s="32" t="s">
        <v>81</v>
      </c>
      <c r="B121" s="222" t="s">
        <v>54</v>
      </c>
      <c r="C121" s="158"/>
      <c r="D121" s="13"/>
      <c r="E121" s="55" t="e">
        <f t="shared" si="16"/>
        <v>#DIV/0!</v>
      </c>
      <c r="F121" s="59">
        <f t="shared" si="17"/>
        <v>0</v>
      </c>
      <c r="G121" s="172"/>
      <c r="H121" s="183" t="e">
        <f t="shared" si="18"/>
        <v>#DIV/0!</v>
      </c>
    </row>
    <row r="122" spans="1:8" s="6" customFormat="1" ht="46.5" customHeight="1" hidden="1" thickBot="1">
      <c r="A122" s="32" t="s">
        <v>81</v>
      </c>
      <c r="B122" s="131" t="s">
        <v>47</v>
      </c>
      <c r="C122" s="158"/>
      <c r="D122" s="13"/>
      <c r="E122" s="55" t="e">
        <f t="shared" si="16"/>
        <v>#DIV/0!</v>
      </c>
      <c r="F122" s="55">
        <f t="shared" si="17"/>
        <v>0</v>
      </c>
      <c r="G122" s="172"/>
      <c r="H122" s="183" t="e">
        <f t="shared" si="18"/>
        <v>#DIV/0!</v>
      </c>
    </row>
    <row r="123" spans="1:8" s="6" customFormat="1" ht="78.75" customHeight="1" hidden="1" thickBot="1">
      <c r="A123" s="80"/>
      <c r="B123" s="223"/>
      <c r="C123" s="152"/>
      <c r="D123" s="23"/>
      <c r="E123" s="55" t="e">
        <f t="shared" si="16"/>
        <v>#DIV/0!</v>
      </c>
      <c r="F123" s="59">
        <f t="shared" si="17"/>
        <v>0</v>
      </c>
      <c r="G123" s="172"/>
      <c r="H123" s="183" t="e">
        <f t="shared" si="18"/>
        <v>#DIV/0!</v>
      </c>
    </row>
    <row r="124" spans="1:8" s="6" customFormat="1" ht="16.5" thickBot="1">
      <c r="A124" s="216" t="s">
        <v>31</v>
      </c>
      <c r="B124" s="224" t="s">
        <v>55</v>
      </c>
      <c r="C124" s="217">
        <v>225.4</v>
      </c>
      <c r="D124" s="200">
        <v>221.9</v>
      </c>
      <c r="E124" s="16">
        <f t="shared" si="16"/>
        <v>98.4472049689441</v>
      </c>
      <c r="F124" s="16">
        <f t="shared" si="17"/>
        <v>-3.5</v>
      </c>
      <c r="G124" s="205"/>
      <c r="H124" s="182" t="e">
        <f t="shared" si="18"/>
        <v>#DIV/0!</v>
      </c>
    </row>
    <row r="125" spans="1:8" s="6" customFormat="1" ht="63.75" thickBot="1">
      <c r="A125" s="216" t="s">
        <v>43</v>
      </c>
      <c r="B125" s="224" t="s">
        <v>113</v>
      </c>
      <c r="C125" s="217">
        <v>10.1</v>
      </c>
      <c r="D125" s="200">
        <v>6.9</v>
      </c>
      <c r="E125" s="16">
        <f t="shared" si="16"/>
        <v>68.31683168316832</v>
      </c>
      <c r="F125" s="16">
        <f t="shared" si="17"/>
        <v>-3.1999999999999993</v>
      </c>
      <c r="G125" s="200"/>
      <c r="H125" s="182" t="e">
        <f t="shared" si="18"/>
        <v>#DIV/0!</v>
      </c>
    </row>
    <row r="126" spans="1:9" s="7" customFormat="1" ht="36" customHeight="1" thickBot="1">
      <c r="A126" s="57"/>
      <c r="B126" s="132" t="s">
        <v>68</v>
      </c>
      <c r="C126" s="179">
        <f>C75+C77+C78+C80+C79</f>
        <v>81357</v>
      </c>
      <c r="D126" s="179">
        <f>D75+D77+D78+D80+D79</f>
        <v>26616.7</v>
      </c>
      <c r="E126" s="104">
        <f t="shared" si="16"/>
        <v>32.715931020072034</v>
      </c>
      <c r="F126" s="104">
        <f t="shared" si="17"/>
        <v>-54740.3</v>
      </c>
      <c r="G126" s="179">
        <f>G75+G77+G78+G80+G79</f>
        <v>24561.800000000003</v>
      </c>
      <c r="H126" s="186">
        <f t="shared" si="18"/>
        <v>108.36624351635467</v>
      </c>
      <c r="I126" s="56"/>
    </row>
    <row r="127" spans="1:9" s="7" customFormat="1" ht="33.75" customHeight="1" thickBot="1">
      <c r="A127" s="196" t="s">
        <v>198</v>
      </c>
      <c r="B127" s="197" t="s">
        <v>199</v>
      </c>
      <c r="C127" s="195">
        <v>302.1</v>
      </c>
      <c r="D127" s="195"/>
      <c r="E127" s="194"/>
      <c r="F127" s="194"/>
      <c r="G127" s="195"/>
      <c r="H127" s="183" t="e">
        <f>D127/G127*100</f>
        <v>#DIV/0!</v>
      </c>
      <c r="I127" s="56"/>
    </row>
    <row r="128" spans="1:8" ht="63" customHeight="1" thickBot="1">
      <c r="A128" s="58" t="s">
        <v>53</v>
      </c>
      <c r="B128" s="127" t="s">
        <v>85</v>
      </c>
      <c r="C128" s="159">
        <v>158.8</v>
      </c>
      <c r="D128" s="23"/>
      <c r="E128" s="55">
        <f>D128/C128*100</f>
        <v>0</v>
      </c>
      <c r="F128" s="59">
        <f t="shared" si="17"/>
        <v>-158.8</v>
      </c>
      <c r="G128" s="23"/>
      <c r="H128" s="183" t="e">
        <f>D128/G128*100</f>
        <v>#DIV/0!</v>
      </c>
    </row>
    <row r="129" spans="1:8" ht="62.25" customHeight="1" thickBot="1">
      <c r="A129" s="13">
        <v>250909</v>
      </c>
      <c r="B129" s="127" t="s">
        <v>134</v>
      </c>
      <c r="C129" s="160">
        <v>-168.9</v>
      </c>
      <c r="D129" s="161">
        <v>-117</v>
      </c>
      <c r="E129" s="162">
        <f>D129/C129*100</f>
        <v>69.27175843694494</v>
      </c>
      <c r="F129" s="162">
        <f t="shared" si="17"/>
        <v>51.900000000000006</v>
      </c>
      <c r="G129" s="180"/>
      <c r="H129" s="183" t="e">
        <f>D129/G129*100</f>
        <v>#DIV/0!</v>
      </c>
    </row>
    <row r="130" spans="2:6" ht="15.75">
      <c r="B130" s="227"/>
      <c r="C130" s="65"/>
      <c r="D130" s="65"/>
      <c r="E130" s="25"/>
      <c r="F130" s="24"/>
    </row>
    <row r="131" spans="2:5" ht="15.75" customHeight="1" hidden="1">
      <c r="B131" s="227" t="s">
        <v>130</v>
      </c>
      <c r="C131" s="14"/>
      <c r="D131" s="14"/>
      <c r="E131" s="25"/>
    </row>
    <row r="132" ht="14.25">
      <c r="E132" s="12"/>
    </row>
    <row r="133" spans="2:5" ht="15">
      <c r="B133" s="229" t="s">
        <v>219</v>
      </c>
      <c r="C133" s="76"/>
      <c r="D133" s="76" t="s">
        <v>220</v>
      </c>
      <c r="E133" s="77"/>
    </row>
    <row r="137" ht="15.75">
      <c r="E137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2014-09-19T07:32:04Z</cp:lastPrinted>
  <dcterms:created xsi:type="dcterms:W3CDTF">2001-02-06T11:29:08Z</dcterms:created>
  <dcterms:modified xsi:type="dcterms:W3CDTF">2014-09-26T07:44:09Z</dcterms:modified>
  <cp:category/>
  <cp:version/>
  <cp:contentType/>
  <cp:contentStatus/>
</cp:coreProperties>
</file>