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8795" windowHeight="10995" activeTab="0"/>
  </bookViews>
  <sheets>
    <sheet name="Лист1" sheetId="1" r:id="rId1"/>
  </sheets>
  <definedNames/>
  <calcPr fullCalcOnLoad="1"/>
</workbook>
</file>

<file path=xl/sharedStrings.xml><?xml version="1.0" encoding="utf-8"?>
<sst xmlns="http://schemas.openxmlformats.org/spreadsheetml/2006/main" count="773" uniqueCount="702">
  <si>
    <t>Капітальний ремонт теплиці СМ ЦЕНТУМ (СЗШ І-ІІІ ступенів №8), розташованої за адресою: вул.Вілєсова, 10</t>
  </si>
  <si>
    <t>Капітальний ремонт будівлі ДЗОВ "Альянс"</t>
  </si>
  <si>
    <t>Капітальний ремонт душових ДЗОВ "Альянс"</t>
  </si>
  <si>
    <t>Капітальний ремонт покрівлі будівель (корпусів А, В,  душових та адміністративно-медичного корпусу) ДЗОВ "Альянс"</t>
  </si>
  <si>
    <t>Капітальний ремонт альтанок ДЗОВ "Альянс"</t>
  </si>
  <si>
    <t>Капітальний ремонт концертної сцени ДЗОВ "Альянс"</t>
  </si>
  <si>
    <t>Капітальний ремонт санвузлів столової ДЗОВ "Альянс"</t>
  </si>
  <si>
    <t>Капітальний ремонт будівлі ДЮК "Самбо"</t>
  </si>
  <si>
    <t>Капітальний ремонт зовнішнього освітлення ДЗОВ "Альянс"</t>
  </si>
  <si>
    <t>Управління охорони здоров"я міської ради</t>
  </si>
  <si>
    <t>Лікарні </t>
  </si>
  <si>
    <t>Придбання дефібриляторів пересувних</t>
  </si>
  <si>
    <t>Придбання апарата для заморожування плазми</t>
  </si>
  <si>
    <t>Придбання бронхоскопа волоконного</t>
  </si>
  <si>
    <t>Придбання ваг електронних дитячих до 20 кг (3 шт)</t>
  </si>
  <si>
    <t>Придбання двушпицевого насосу (12 шт)</t>
  </si>
  <si>
    <t>Придбання  шприцевих насосів</t>
  </si>
  <si>
    <t xml:space="preserve">Придбання електрокардіографу стаціонарного </t>
  </si>
  <si>
    <t>Придбання дистилятора</t>
  </si>
  <si>
    <t>Придбання езофагогастродуоденоскопу</t>
  </si>
  <si>
    <t>Придбання електрокардіографу (4 шт)</t>
  </si>
  <si>
    <t>Придбання пульсоксиметру неонотального</t>
  </si>
  <si>
    <t xml:space="preserve">Придбання ректоскопу оглядовчого </t>
  </si>
  <si>
    <t>Придбання інгалятору УЗ (небулайзер) (2 шт)</t>
  </si>
  <si>
    <t>Придбання інкубатору для новонароджених (2 шт)</t>
  </si>
  <si>
    <t>Придбання камери УФО 80 л (11шт)</t>
  </si>
  <si>
    <t>Придбання каталки для пацієнтів ТПБЕ (3 шт.)</t>
  </si>
  <si>
    <t>Придбання каталки для пацієнтів ТПБР (3 шт.)</t>
  </si>
  <si>
    <t>Придбання каталки зі з'ємними ношами (9 шт.)</t>
  </si>
  <si>
    <t>Придбання кисневого концентрату</t>
  </si>
  <si>
    <t>Придбання крісла гінекологічного (3 шт.)</t>
  </si>
  <si>
    <t>Придбання крісло - каталки сидячої (3 шт.)</t>
  </si>
  <si>
    <t>Придбання кушетки гінекологічної ККГ (3 шт.)</t>
  </si>
  <si>
    <t>Придбання лампи безтіньової</t>
  </si>
  <si>
    <t>Придбання лампи фототерапії для лікування гіпербілірубінемії (2 шт.)</t>
  </si>
  <si>
    <t>Придбання ліжка функціонального (63 шт.)</t>
  </si>
  <si>
    <t>Придбання матраца протипролежневого (18 шт.)</t>
  </si>
  <si>
    <t xml:space="preserve">Придбання монітору пацієнта (12 шт.) </t>
  </si>
  <si>
    <t>Придбання столів операційних</t>
  </si>
  <si>
    <t>Придбання опромінювача безтіньового операційного L 735E (6 шт.)</t>
  </si>
  <si>
    <t>Придбання пульсоксиметрів (27 шт.)</t>
  </si>
  <si>
    <t xml:space="preserve">Придбання пульсоксиметрів MD 300I </t>
  </si>
  <si>
    <t>Придбання сухожарових шаф</t>
  </si>
  <si>
    <t>Придбання радіохірургічного апарату Sirtron 200</t>
  </si>
  <si>
    <t>Придбання апаратів ШВЛ</t>
  </si>
  <si>
    <t>Придбання гінекологічного крісла КГ-2М</t>
  </si>
  <si>
    <t>Придбання сухожарової шафи ГП-40 (2 шт.)</t>
  </si>
  <si>
    <t>Придбання сухожарової шафи ГП-80 (10 шт.)</t>
  </si>
  <si>
    <t xml:space="preserve">Придбання термостату </t>
  </si>
  <si>
    <t>Придбання ультразвуку офтальмологічного для А В сканування</t>
  </si>
  <si>
    <t>Придбання флюрографу цифрового</t>
  </si>
  <si>
    <t>Придбання шафи для халатів ШХМ-1 (6 шт.)</t>
  </si>
  <si>
    <t>Придбання шафи медичної для лікарських засобів (12 шт.)</t>
  </si>
  <si>
    <t xml:space="preserve">Придбання апарату штучної вентиляції легенів </t>
  </si>
  <si>
    <t>Придбання ноутбуку (Samsung 300E5 NP300E5Z-S03UA Silver)</t>
  </si>
  <si>
    <t xml:space="preserve">Придбання компьютерів на базі процессора Intel Celeron DC/ s 1155/ 4 Gb DDR3/ DVDRW/ 450W/ K3102/ DE-3052/ PF-C26 3m/ TFT 21,5" (5 шт.) </t>
  </si>
  <si>
    <t xml:space="preserve">Придбання пристрою друку (лазерний HP LaserJet Pro 400 M401) (2 шт.) </t>
  </si>
  <si>
    <t>Придбання сплит-системи Cond/spl LG G09LHE (4 шт.)</t>
  </si>
  <si>
    <t>Придбання сплит-системи Cond/spl LG S07PT (2 шт.)</t>
  </si>
  <si>
    <t>Придбання холодильників (Ref/r SAMSUNG RT 22 FARADWW/WT (4 шт.)</t>
  </si>
  <si>
    <t>Капітальний ремонт електричних мереж головного корпусу КУ "СМБЛ" УОЗ Сєвєродонецької міської ради за адресою: м. Сєвєродонецьк, вул. Єгорова, 2-б</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</si>
  <si>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</si>
  <si>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санпропускника, вестибюля та коридору будівлі головного корпусу КУ "СМБЛ" УОЗ Сєвєродонецької міської ради за адресою: м. Сєвєродонецьк, вул. Єгорова, 2-б</t>
  </si>
  <si>
    <t>Капітальний ремонт приміщень 4-го поверху будівлі головного корпусу КУ "СМБЛ" УОЗ Сєвєродонецької міської ради за адресою: м. Сєвєродонецьк, вул. Єгорова, 2-б</t>
  </si>
  <si>
    <t>Капітальний ремонт м'якої покрівлі будівлі котельні № 3  КУ "СМБЛ" УОЗ Сєвєродонецької міської ради за адресою: м. Сєвєродонецьк, вул. Єгорова, 2-б</t>
  </si>
  <si>
    <t>Капітальний ремонт м'якої покрівлі будівлі дезкамери КУ "СМБЛ" УОЗ Сєвєродонецької міської ради за адресою: м. Сєвєродонецьк, вул. Єгорова, 2-б</t>
  </si>
  <si>
    <t>Капітальний ремонт приміщень харчоблоку КУ "СМБЛ" УОЗ Сєвєродонецької міської ради за адресою: м. Сєвєродонецьк, вул. Єгорова, 2-б</t>
  </si>
  <si>
    <t>Капітальний ремонт стоматологічно-поліклінічного відділення КУ "СМБЛ" УОЗ Сєвєродонецької міської ради за адресою: м. Сєвєродонецьк, вул. Єгорова, 7 ( облицювальна плитка на фасаді будівлі  відокремлюється від стіни, що є вкрай небезпечно)</t>
  </si>
  <si>
    <t>Капітальний ремонт електричних мереж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</si>
  <si>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цоколя, відмостки будівлі та перехода у будівлю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</si>
  <si>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на енергозберегаючи металопластикові у кількості 40 вікон у будівлі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</si>
  <si>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будівлі пологового відділення КУ "СМБЛ" УОЗ Сєвєродонецької міської ради за адресою: м. Сєвєродонецьк, вул. Сметаніна, 5</t>
  </si>
  <si>
    <t>Капітальний ремонт автоматичної пожежної сигналізації і системи оповіщення об'єктів КУ "СМБЛ" УОЗ Сєвєродонецької міської ради будівлі хірургічного корпусу (6 та 7 поверх) за адресою: м. Сєвєродонецьк, вул. Єгорова, 2-б</t>
  </si>
  <si>
    <t>Капітальний ремонт автоматичної пожежної сигналізації і системи оповіщення об'єктів КУ "СМБЛ" УОЗ Сєвєродонецької міської ради будівлі водолікарні за адресою: м. Сєвєродонецьк, вул. Єгорова, 2-б</t>
  </si>
  <si>
    <t>Капітальний ремонт автоматичної пожежної сигналізації і системи оповіщення об'єктів КУ "СМБЛ" УОЗ Сєвєродонецької міської ради будівлі стоматологічної поліклініки за адресою: м. Сєвєродонецьк, вул. Єгорова, 7</t>
  </si>
  <si>
    <t>Капітальний ремонт автоматичної пожежної сигналізації і системи оповіщення об'єктів  КУ "СМБЛ" УОЗ Сєвєродонецької міської ради будівлі дитячого соматичного відділення за адресою: м. Сєвєродонецьк, вул. Єгорова, 2-б</t>
  </si>
  <si>
    <t>Капітальний ремонт будівлі консультативно-діагностичного поліклінічного відділення № 1  КУ "СМБЛ" УОЗ Сєвєродонецької міської ради за адресою: м. Сєвєродонецьк, вул. Сметаніна, 5</t>
  </si>
  <si>
    <t>Центри первинної медичної (медико-санітарної) допомоги</t>
  </si>
  <si>
    <t>Придбання пульсоксиметрів (6 шт.)</t>
  </si>
  <si>
    <t xml:space="preserve">Придбання компьютерів на базі процессора Intel Celeron DC/ s 1155/ 4 Gb DDR3/ DVDRW/ 450W/ K3102/ DE-3052/ PF-C26 3m/ TFT 21,5" (1 шт.) </t>
  </si>
  <si>
    <t xml:space="preserve">Придбання пристрою друку (лазерний HP LaserJet Pro 400 M401) (1 шт.) </t>
  </si>
  <si>
    <t>Придбання сплит-системи Cond/spl LG S07PT (1 шт.)</t>
  </si>
  <si>
    <t>Придбання холодильників (Ref/r SAMSUNG RT 22 FARADWW/WT (3 шт.)</t>
  </si>
  <si>
    <t>ФКМ або ВКБ</t>
  </si>
  <si>
    <t xml:space="preserve">                                                                </t>
  </si>
  <si>
    <t>Капітальний ремонт приміщень КП "Сєвєеродонецькархпроект" за адресою вул.Леніна, 32-А</t>
  </si>
  <si>
    <t>Відділ у справах молоді та спорту міської ради</t>
  </si>
  <si>
    <t>ВСЬОГО</t>
  </si>
  <si>
    <t>субв</t>
  </si>
  <si>
    <t>Секретар міської ради</t>
  </si>
  <si>
    <t>А.А.Гавриленко</t>
  </si>
  <si>
    <t>Погашення кредиторської заборгованості за 2013р. по об’єкту Капітальний ремонт покрівлі житлового будинку по вул. Новікова, 11А</t>
  </si>
  <si>
    <t>Погашення кредиторської заборгованості за 2013р. по об’єкту Капітальний ремонт покрівлі житлового будинку по вул. Менделеева, 46</t>
  </si>
  <si>
    <t>Погашення кредиторської заборгованості за 2013р. по об’єкту Капітальний ремонт коллектору холодного водопостачання житлового будинку по пр. Космонавтів, 23</t>
  </si>
  <si>
    <t>Погашення кредиторської заборгованості за 2013р. по об’єкту Капітальний ремонт коллектору холодного водопостачання житлового будинку по пр. Космонавтів, 29</t>
  </si>
  <si>
    <t>Погашення кредиторської заборгованості за 2013р. по об’єкту Капітальний ремонт покрівлі житлового будинку по ш. Будівельників, 13А</t>
  </si>
  <si>
    <t>Погашення кредиторської заборгованості за 2013р. по об’єкту Капітальний ремонт покрівлі житлового будинку по ш. Будівельників, 25</t>
  </si>
  <si>
    <t>Погашення кредиторської заборгованості за 2013р. по об’єкту Капітальний ремонт коллектору холодного водопостачання житлового будинку по пр. Космонавтів, 7Б</t>
  </si>
  <si>
    <t>Погашення кредиторської заборгованості за 2013р. по об’єкту Капітальний ремонт коллектору холодного водопостачання житлового будинку по пр. Космонавтів, 7</t>
  </si>
  <si>
    <t>Погашення кредиторської заборгованості за 2013р. по об’єкту Капітальний ремонт коллектору холодного водопостачання житлового будинку по вул. Курчатова, 5</t>
  </si>
  <si>
    <t>Погашення кредиторської заборгованості за 2013р. по об’єкту Капітальний ремонт коллектора каналізації житлового будинку по пр. Космонавтів, 7Б</t>
  </si>
  <si>
    <t>Погашення кредиторської заборгованості за 2013р. по об’єкту Капітальний ремонт покрівлі житлового будинку по вул. Федоренко, 14</t>
  </si>
  <si>
    <t>Погашення кредиторської заборгованості за 2013р. по об’єкту Капітальний ремонт покрівлі житлового будинку по вул. Мендєлєєва, 58</t>
  </si>
  <si>
    <t>Погашення кредиторської заборгованості за 2013р. по об’єкту Капітальний ремонт покрівлі житлового будинку по вул. Гагаріна,58</t>
  </si>
  <si>
    <t>Погашення кредиторської заборгованості за 2013р. по об’єкту Капітальний ремонт колектора каналізації житлового будинку по вул. Гоголя, 22А</t>
  </si>
  <si>
    <t>Погашення кредиторської заборгованості за 2013р. по об’єкту Капітальний ремонт оголовків житлових будинків КПЖ "Світанок"</t>
  </si>
  <si>
    <t>Погашення кредиторської заборгованості за 2013р. по об’єкту Капітальний ремонт оголовків житлових будинків КПЖ "Злагода"</t>
  </si>
  <si>
    <t>Погашення кредиторської заборгованості за 2013р. по об’єкту Капітальний ремонт оголовків житлових будинків КПЖ "Ритм"</t>
  </si>
  <si>
    <t>Погашення кредиторської заборгованості за 2013р. по об’єкту Капітальний ремонт покрівлі житлового будинку по вул.Федоренко, 53</t>
  </si>
  <si>
    <t>Погашення кредиторської заборгованості за 2013р. по об’єкту Капітальний ремонт покрівлі житлового будинку по вул. Донецька, 42</t>
  </si>
  <si>
    <t>Погашення кредиторської заборгованості за 2013р. по об’єкту Капітальний ремонт покрівлі житлового будинку по вул. Жовтнева, 24</t>
  </si>
  <si>
    <t>Погашення кредиторської заборгованості за 2013р. по об’єкту Капітальний ремонт покрівлі житлового будинку по вул. Жовтнева, 19</t>
  </si>
  <si>
    <t>Погашення кредиторської заборгованості за 2013р. по об’єкту Капітальний ремонт покрівлі житлового будинку по вул. Партизанська, 35</t>
  </si>
  <si>
    <t>Погашення кредиторської заборгованості за 2013р. за Придбання газового обладнання для заміни в житлових будинках КПЖ "Добробут"</t>
  </si>
  <si>
    <t>Погашення кредиторської заборгованості за 2013р. за Експертно-технічне обстеження ліфтів</t>
  </si>
  <si>
    <t>Погашення кредиторської заборгованості за 2013р. по об’єкту Капітальний ремонт аварійних балконів житлових будинків КПЖ "Ритм"</t>
  </si>
  <si>
    <t>Погашення кредиторської заборгованості за 2013р. по об’єкту Капітальний ремонт внутрішньобудинкових електричних мереж гуртожитку по пр.Космонавтів, 18а</t>
  </si>
  <si>
    <t>Погашення кредиторської заборгованості за 2013р. за Придбання газового обладнання для заміни в гуртожитку по вул. Менделєєва, 21</t>
  </si>
  <si>
    <t xml:space="preserve">Погашення кредиторської заборгованості за 2013р. по об’єкту капітальний ремонт квартири № 35 житлового будинку по проспекту Хіміків, 24 </t>
  </si>
  <si>
    <t>Погашення кредиторської заборгованості за 2013р. по об’єкту Капітальний ремонт оголовків житлових будинків КПЖ "Добробут"</t>
  </si>
  <si>
    <t>Погашення кредиторської заборгованості за 2013р. по об’єкту Капітальний ремонт системи опалення, гарячого, холодного водопостачання і систем каналізації в гуртожитку за адресою пр.Космонавтів, 18а</t>
  </si>
  <si>
    <t>Погашення кредиторської заборгованості за 2013р. по об’єкту Капітальний ремонт парапетів, оголовків та карнизу житлового будинку за адресою вул.Партизанська, 35</t>
  </si>
  <si>
    <t>Погашення кредиторської заборгованості за 2013р. по об’єкту Капітальний ремонт ліфтів</t>
  </si>
  <si>
    <t>Погашення кредиторської заборгованості за 2013р. по об’єкту Капітальний ремонт покрівлі житлового будинку за адресою  вул. Федоренко, 30</t>
  </si>
  <si>
    <t>Погашення кредиторської заборгованості за 2013р. по об’єкту Капітальний ремонт покрівлі житлового будинку по вул.Леніна, 12</t>
  </si>
  <si>
    <t>Теплові мережі</t>
  </si>
  <si>
    <t>Капітальні трансферти підприємствам (установам, організаціям)</t>
  </si>
  <si>
    <t>Капітальний ремонт виносної рамки керування централізованим опаленням житлового будинку по  вул. Менделєєва, 29 м. Сєвєродонецьк</t>
  </si>
  <si>
    <t>Капітальний ремонт виносної рамки керування централізованим опаленням житлового будинку по вул. Танкистів, 3 м. Сєвєродонецьк</t>
  </si>
  <si>
    <t>Капітальний ремонт виносної рамки керування централізованим опаленням житлового будинку по вул. Партизанська, 6 м. Сєвєродонецьк</t>
  </si>
  <si>
    <t>Капітальний ремонт виносної рамки керування централізованим опаленням житлового будинку по вул. Донецька, 34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</si>
  <si>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4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</si>
  <si>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6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</si>
  <si>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8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</si>
  <si>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8А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</si>
  <si>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10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</si>
  <si>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</si>
  <si>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</si>
  <si>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45Б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</si>
  <si>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47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</si>
  <si>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47А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</si>
  <si>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49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</si>
  <si>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49А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</si>
  <si>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51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</si>
  <si>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53 м. Сєвєродонецьк</t>
  </si>
  <si>
    <t>Капітальний ремонт колекторів централізованого опалення житлового будинку по вул. Хіміків, 32 м. Сєвєродонецьк</t>
  </si>
  <si>
    <t>Капітальний ремонт колекторів централізованого опалення житлового будинку по вул. Федоренко, 18 м. Сєвєродонецьк</t>
  </si>
  <si>
    <t>Капітальний ремонт колекторів централізованого опалення житлового будинку по вул. Федоренко, 20 м. Сєвєродонецьк</t>
  </si>
  <si>
    <t>Капітальний ремонт колекторів централізованого опалення житлового будинку по вул. Хіміків, 42 м. Сєвєродонецьк</t>
  </si>
  <si>
    <t>Капітальний ремонт колекторів централізованого опалення житлового будинку по вул. Хіміків, 46 м. Сєвєродонецьк</t>
  </si>
  <si>
    <t>Капітальний ремонт колекторів централізованого опалення житлового будинку по вул. Хіміків, 48 м. Сєвєродонецьк</t>
  </si>
  <si>
    <t>Капітальний ремонт колекторів централізованого опалення житлового будинку по вул. Менделєєва, 37 м. Сєвєродонецьк</t>
  </si>
  <si>
    <t>Капітальний ремонт колекторів централізованого опалення житлового будинку по вул. Донецька, 35А м. Сєвєродонецьк</t>
  </si>
  <si>
    <t>Капітальний ремонт колекторів централізованого опалення житлового будинку по пр. Радянський, 5 м. Сєвєродонецьк</t>
  </si>
  <si>
    <t>Капітальний ремонт колекторів централізованого опалення житлового будинку по вул. Леніна, 31 м. Сєвєродонецьк</t>
  </si>
  <si>
    <t>Капітальний ремонт колекторів централізованого опалення із застосуванням пластикових труб житлового будинку по вул. Агафонова, 3 м. Сєвєродонецьк</t>
  </si>
  <si>
    <t>Капітальний ремонт колекторів централізованого опалення  із застосуванням пластикових труб житлового будинку по вул. Шевченко, 1 м. Сєвєродонецьк</t>
  </si>
  <si>
    <t>Капітальний ремонт системи гарячого водопостачання с заміною водопідігрівника житлового будинку МЖК Мрія -1 м. Сєвєродонецьк</t>
  </si>
  <si>
    <t>Капітальний ремонт системи гарячого водопостачання с заміною водопідігрівника житлового будинку по вул. Менделєєва, 21 м. Сєвєродонецьк</t>
  </si>
  <si>
    <t>Капітальний ремонт системи гарячого водопостачання с заміною водопідігрівника житлового будинку по вул. Донецька, 10 м. Сєвєродонецьк</t>
  </si>
  <si>
    <t>Капітальний ремонт системи гарячого водопостачання с заміною водопідігрівника житлового будинку по пр. Гвардійський, 51 м. Сєвєродонецьк</t>
  </si>
  <si>
    <t>Капітальний ремонт системи гарячого водопостачання с заміною водопідігрівника житлового будинку по вул. Космонавтів, 2 м. Сєвєродонецьк</t>
  </si>
  <si>
    <t xml:space="preserve">Капітальний ремонт колекторів централізованого опалення та гарячого водопостачання від житлового будинку по пр. Гвардійський, 3А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</si>
  <si>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Гвардійський, 11А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</si>
  <si>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Гвардійський, 23А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</si>
  <si>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</si>
  <si>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</si>
  <si>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</si>
  <si>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</si>
  <si>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Першотравнева, 21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</si>
  <si>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із застосуванням пластикових труб від житлового будинку вул. Енергетиків, 41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</si>
  <si>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25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</si>
  <si>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6А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</si>
  <si>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57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</si>
  <si>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59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</si>
  <si>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вул. Гоголя, 29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</si>
  <si>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Донецька,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</si>
  <si>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Менделєєва, 28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</si>
  <si>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Танкистів,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</si>
  <si>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Шевченко, 15А м. Сєвєродонецьк до виносної рамки керування опаленням </t>
  </si>
  <si>
    <t>Придбання обладнання для ремонту внутрішньобудинкових теплових мереж (тепловізор,мотопомпа, електрогідропрес, електрогенератор)</t>
  </si>
  <si>
    <t>Капітальний ремонт виносних рамок керування централізованим опаленням  м. Сєвєродонецьк</t>
  </si>
  <si>
    <t>Капітальний ремонт термоізоляції колекторів централізованого опалення та гарячого водопостачання  м. Сєвєродонецьк</t>
  </si>
  <si>
    <t>Капітальний ремонт колекторів централізованого опалення та гарячого водопостачання житлових будинків м. Сєвєродонецьк</t>
  </si>
  <si>
    <t>Капітальний ремонт систем гарячого водопостачання с заміною водопідігрівників житлових будинків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</si>
  <si>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м. Сєвєродонецьк</t>
  </si>
  <si>
    <t>Капітальний ремонт котла №1 котельної 71 мікрорайону м.Сєвєродонецьк</t>
  </si>
  <si>
    <t>Капітальний ремонт котла №2 котельної 71 мікрорайону м.Сєвєродонецьк</t>
  </si>
  <si>
    <t>Капітальний ремонт ділянки теплофікаційного колектора з заміною вузла обліку теплової енергії  від котельної 71 мікрорайону до ТК 75-1 м. Сєвєродонецьк</t>
  </si>
  <si>
    <t>Капітальний ремонт теплофікаційного колектора  із застосуванням попередньоізольованих труб  по вул. Вілєсова від УТ-19 до ТК 72-6  м.Сєвєродонецьк</t>
  </si>
  <si>
    <t>Капітальний ремонт теплофікаційного колектора   по вул. Вілєсова від ТК-20 до ТК- 21  м.Сєвєродонецьк</t>
  </si>
  <si>
    <r>
      <t xml:space="preserve">Погашення кредиторської заборгованості за 2013р. по об’єкту </t>
    </r>
    <r>
      <rPr>
        <sz val="12"/>
        <color indexed="8"/>
        <rFont val="Times New Roman"/>
        <family val="1"/>
      </rPr>
      <t>Капітальний ремонт виносних рамок управління опаленням</t>
    </r>
  </si>
  <si>
    <r>
      <t xml:space="preserve">Погашення кредиторської заборгованості за 2013р. по об’єкту </t>
    </r>
    <r>
      <rPr>
        <sz val="12"/>
        <color indexed="8"/>
        <rFont val="Times New Roman"/>
        <family val="1"/>
      </rPr>
      <t>Капітальний ремонт термоізоляції колекторів опалення та гарячого водопостачання</t>
    </r>
  </si>
  <si>
    <r>
      <t xml:space="preserve">Погашення кредиторської заборгованості за 2013р. по об’єкту </t>
    </r>
    <r>
      <rPr>
        <sz val="12"/>
        <color indexed="8"/>
        <rFont val="Times New Roman"/>
        <family val="1"/>
      </rPr>
      <t>Капітальний ремонт систем гарячого водопостачання житлових будинків с заміною водопідігрівників</t>
    </r>
  </si>
  <si>
    <r>
      <t xml:space="preserve">Погашення кредиторської заборгованості за 2013р. по об’єкту </t>
    </r>
    <r>
      <rPr>
        <sz val="12"/>
        <color indexed="8"/>
        <rFont val="Times New Roman"/>
        <family val="1"/>
      </rPr>
      <t>Капітальний ремонт колекторів центрального опалення та гарячого водопостачання</t>
    </r>
  </si>
  <si>
    <r>
      <t xml:space="preserve">Погашення кредиторської заборгованості за 2013р. по об’єкту </t>
    </r>
    <r>
      <rPr>
        <sz val="12"/>
        <color indexed="8"/>
        <rFont val="Times New Roman"/>
        <family val="1"/>
      </rPr>
      <t>Капітальний ремонт колекторів центрального опалення та гарячого водопостачання від житлових будинків до виносних рамок управління опаленням</t>
    </r>
  </si>
  <si>
    <r>
      <t xml:space="preserve">Погашення кредиторської заборгованості за 2013р. по об’єкту </t>
    </r>
    <r>
      <rPr>
        <sz val="12"/>
        <color indexed="8"/>
        <rFont val="Times New Roman"/>
        <family val="1"/>
      </rPr>
      <t>Капітальний ремонт колектору центрального опалення житлового будинку за адресою пр.Радянський, 8</t>
    </r>
  </si>
  <si>
    <t>Інші заходи у сфері електротранспорту</t>
  </si>
  <si>
    <t>Капітальний ремонт двигуна типу ДК-661 ( 5 од.)</t>
  </si>
  <si>
    <t>Капітальний ремонт двигуна типу ДК-408 ( 5 од.)</t>
  </si>
  <si>
    <t>Капітальний ремонт двигуна типу ДК-210 ( 5 од.)</t>
  </si>
  <si>
    <t>Придбання обладнання для ремонту контактної мережі (динамометр, ручні гільотинні ножниці, блок-лебідка)</t>
  </si>
  <si>
    <t>Придбання тролейбусів</t>
  </si>
  <si>
    <t>Придбання аварійної машини для ремонту контактної мережі</t>
  </si>
  <si>
    <t xml:space="preserve">Капітальний ремонт контактної мережі по вул. Вілєсова від кільця депо до пр. Гвардійського та по пр. Гвардійському до вул. Курчатова м. Сєвєродонецьк в оби дві сторони </t>
  </si>
  <si>
    <t xml:space="preserve">Капітальний ремонт контактної мережі по пр. Хіміків від вул. Донецька до пр. Радянський до м. Сєвєродонецьк в оби дві сторони </t>
  </si>
  <si>
    <t>Придбання тролейбусних шин для капітального ремонту тролейбусів</t>
  </si>
  <si>
    <t>Капітальний ремонт тролейбусів</t>
  </si>
  <si>
    <t xml:space="preserve">Придбання опор СК 120-17 для КП "СТрУ" </t>
  </si>
  <si>
    <t>Капітальний ремонт  КЛ-10 кВ на ТП №3 м. Сєвєродонецьк</t>
  </si>
  <si>
    <t>Капітальний ремонт покрівлі головного корпусу КП "СТрУ" м. Сєвєродонецьк</t>
  </si>
  <si>
    <t>Капітальний ремонт покрівлі адміністративної будівлі КП "СТрУ" м. Сєвєродонецьк</t>
  </si>
  <si>
    <t>Капітальний ремонт покрівлі тягової підстанції №5  КП "СТрУ" м. Сєвєродонецьк</t>
  </si>
  <si>
    <t>Капітальний ремонт електродвигунів тролейбусів</t>
  </si>
  <si>
    <t>Погашення кредиторської заборгованості за 2013р. по об’єкту Капітальний ремонт покрівлі адміністративного корпусу КП "СТрУ"</t>
  </si>
  <si>
    <t xml:space="preserve">Погашення кредиторської заборгованості за 2013р. по об’єкту Капітальний ремонт контактної мережі с заміною опор </t>
  </si>
  <si>
    <t>Погашення кредиторської заборгованості за 2013р. за Придбання шин для капітального ремонту тролейбусів</t>
  </si>
  <si>
    <t>Благоустрій міст, сіл, селищ</t>
  </si>
  <si>
    <t>Придбання обладнання і предметів довгострокового користування</t>
  </si>
  <si>
    <t>Придбання відеокамер для систем візуального відеоспостереження</t>
  </si>
  <si>
    <t>Погашення кредиторської заборгованості за 2013р. за придбання елементів огорожі зелених насаджень по вул. Леніна</t>
  </si>
  <si>
    <t xml:space="preserve">Капітальний ремонт інших об'єктів </t>
  </si>
  <si>
    <t>Капітальний ремонт мереж зовнішнього освітлення с.Воєводівка</t>
  </si>
  <si>
    <t>Капітальний ремонт мереж зовнішнього освітлення  по вул. Вілєсова м. Сєвєродонецьк</t>
  </si>
  <si>
    <t>Капітальний ремонт мереж зовнішнього освітлення  по пр. Гвардійському (від вул. Курчатова до вул. Вілєсова) м. Сєвєродонецьк</t>
  </si>
  <si>
    <t>Капітальний ремонт мереж зовнішнього освітлення  по вул. Маяковського (від вул. Донецька до пр. Радянського) м. Сєвєродонецьк</t>
  </si>
  <si>
    <t>Капітальний ремонт мерж зовніщнього освітлення  по вул. Науки м. Сєвєродонецьк</t>
  </si>
  <si>
    <t>Капітальний ремонт об"єктів благоустрію зеленого господарства по вул. Смєтаніна м. Сєвєродонецьк</t>
  </si>
  <si>
    <t>Капітальний ремонт обєктів благоустрію зеленого господарства по вул. Леніна (від вул. Донецька до вул. Першотравнева) м. Сєвєродонецьк</t>
  </si>
  <si>
    <t>Капітальний ремонт об"єктів благоустрію зеленого господарства у кв.49а (тенесні корти) м. Сєвєродонецьк</t>
  </si>
  <si>
    <t>Капітальний ремонт об"єктів благоустрію зеленого господарства у кв.55 (скв. кафе Мозаіка) м. Сєвєродонецьк</t>
  </si>
  <si>
    <t>Капітальний ремонт об"єктів благоустрію зеленого господарства по вул. Федоренка (від пр. Радянського до вул. Б. Ліщини) м. Сєвєродонецьк</t>
  </si>
  <si>
    <t>Капітальний ремонт об"єктів благоустрію зеленого господарства по вул. Гагаріна (від пр. Радянського до вул. Партизанська) м. Сєвєродонецьк</t>
  </si>
  <si>
    <t>Капітальний ремонт тротуарів по вул. Донецька (софінансування пректу "Сєвєродонецьк- місто Європейського рівня")</t>
  </si>
  <si>
    <t>Капітальний ремонт мереж зовнішнього освітлення по вул. Леніна (співфінансування проекту "Сєвєродонецьк- місто Європейського рівня")</t>
  </si>
  <si>
    <r>
      <t xml:space="preserve">Капітальний ремонт мереж зовнішнього освітлення по вул. Леніна </t>
    </r>
    <r>
      <rPr>
        <b/>
        <sz val="12"/>
        <rFont val="Times New Roman"/>
        <family val="1"/>
      </rPr>
      <t>(субвенція з д/б м/б на фінансування програм переможців всеукраїнського конкурсу проектів та програм розвитку місцевого самоврядування )</t>
    </r>
  </si>
  <si>
    <t>Капітальний ремонт об"єктів благоустрію зеленого господарства по вул. Леніна-вул.Донецька м. Сєвєродонецьк  (співфінансування проекту "Сєвєродонецьк- місто Європейського рівня")</t>
  </si>
  <si>
    <r>
      <t xml:space="preserve">Капітальний ремонт об"єктів благоустрію зеленого господарства по вул. Леніна-вул.Донецька м. Сєвєродонецьк </t>
    </r>
    <r>
      <rPr>
        <b/>
        <sz val="12"/>
        <rFont val="Times New Roman"/>
        <family val="1"/>
      </rPr>
      <t xml:space="preserve"> (субвенція з д/б м/б на фінансування програм переможців всеукраїнського конкурсу проектів та програм розвитку місцевого самоврядування )</t>
    </r>
  </si>
  <si>
    <t>Капітальний ремонт об"єктів благоустрою зеленого господарства у сквері по вул.Вілєсова м.Сєвєродонецьк</t>
  </si>
  <si>
    <r>
      <t xml:space="preserve">Погашення кредиторської заборгованості за 2013р. по об’єкту </t>
    </r>
    <r>
      <rPr>
        <sz val="12"/>
        <color indexed="8"/>
        <rFont val="Times New Roman"/>
        <family val="1"/>
      </rPr>
      <t>Капітальний ремонт об"єктів благоустрою зеленого господарства по пр. Гвардійському</t>
    </r>
  </si>
  <si>
    <r>
      <t xml:space="preserve">Погашення кредиторської заборгованості за 2013р. по об’єкту </t>
    </r>
    <r>
      <rPr>
        <sz val="12"/>
        <color indexed="8"/>
        <rFont val="Times New Roman"/>
        <family val="1"/>
      </rPr>
      <t>Капітальний ремонт об"єктів благоустрою зеленого господарства по пр. Радянському</t>
    </r>
  </si>
  <si>
    <t>Капітальний ремонт зелених насаджень на прибудинкових територіях житлових будинків м.Сєвєродонецьк</t>
  </si>
  <si>
    <t>Розробка проекту:"Реконструкція полігону твердих побутових відходів в м. Сєвєродонецьк Луганської області"</t>
  </si>
  <si>
    <t>Будівництво малих архітектурних форм -огорожі та замощення 40-ка контейнерних майданчиків у м. Сєвєродонецьк</t>
  </si>
  <si>
    <t>Капітальний ремонт дороги до полігону ТПВ</t>
  </si>
  <si>
    <t>Капітальний ремонт огорожі  мостів та шляхопроводів м. Сєвєродонецьк</t>
  </si>
  <si>
    <t>Будівництво з'їздів з тротуарів для осіб з обмеженими можливостями в м. Сєвєродонецьк</t>
  </si>
  <si>
    <t>Капітальний ремонт газону по вул. Гагаріна м.Сєвєродонецьк</t>
  </si>
  <si>
    <t>Придбання дитячих та спортивних майданчиків</t>
  </si>
  <si>
    <t>Придбання елементів дитячих майданчиків</t>
  </si>
  <si>
    <t>Придбання дитячих майданчиків</t>
  </si>
  <si>
    <t>Придбання мусоровозу</t>
  </si>
  <si>
    <t>Придбання машини дорожньої комбінованої</t>
  </si>
  <si>
    <t>Придбання бульдозеру</t>
  </si>
  <si>
    <t>Придбання автогрейдера</t>
  </si>
  <si>
    <t>Будівництво малих архітектурних форм -огорожі та замощення контейнергних майданчиків у м. Сєвєродонецьк</t>
  </si>
  <si>
    <r>
      <t xml:space="preserve">Погашення кредиторської заборгованості за 2013р. за </t>
    </r>
    <r>
      <rPr>
        <sz val="12"/>
        <color indexed="8"/>
        <rFont val="Times New Roman"/>
        <family val="1"/>
      </rPr>
      <t>Придбання дитячих майданчиків</t>
    </r>
  </si>
  <si>
    <r>
      <t xml:space="preserve">Погашення кредиторської заборгованості за 2013р. по об’єкту </t>
    </r>
    <r>
      <rPr>
        <sz val="12"/>
        <color indexed="8"/>
        <rFont val="Times New Roman"/>
        <family val="1"/>
      </rPr>
      <t>Капітальний ремонт братської могили радянських воїнів на міському кладовищі</t>
    </r>
  </si>
  <si>
    <r>
      <t xml:space="preserve">Погашення кредиторської заборгованості за 2013р. по об’єкту </t>
    </r>
    <r>
      <rPr>
        <sz val="12"/>
        <color indexed="8"/>
        <rFont val="Times New Roman"/>
        <family val="1"/>
      </rPr>
      <t>Капітальний ремонт приміщення ритуальної служби на міському кладовищі</t>
    </r>
  </si>
  <si>
    <r>
      <t xml:space="preserve">Погашення кредиторської заборгованості за 2013р. по об’єкту </t>
    </r>
    <r>
      <rPr>
        <sz val="12"/>
        <color indexed="8"/>
        <rFont val="Times New Roman"/>
        <family val="1"/>
      </rPr>
      <t>Будівництво малих архітектурних форм-огорожі та замаощення контейнерних майданчиків в м. Сєвєродонецьк</t>
    </r>
  </si>
  <si>
    <r>
      <t xml:space="preserve">Погашення кредиторської заборгованості за 2013р. за </t>
    </r>
    <r>
      <rPr>
        <sz val="12"/>
        <color indexed="8"/>
        <rFont val="Times New Roman"/>
        <family val="1"/>
      </rPr>
      <t>Придбання спецтехніки для КП "СП СПГ та Б"</t>
    </r>
  </si>
  <si>
    <r>
      <t xml:space="preserve">Погашення кредиторської заборгованості за 2013р. по об’єкту </t>
    </r>
    <r>
      <rPr>
        <sz val="12"/>
        <color indexed="8"/>
        <rFont val="Times New Roman"/>
        <family val="1"/>
      </rPr>
      <t>Капітальний ремонт системи зовнішнього освітлення по вул. Донецькій</t>
    </r>
  </si>
  <si>
    <t>Житлово-експлуатаційне господарство </t>
  </si>
  <si>
    <t>Погашення кредиторської заборгованості за 2013р. за Придбання автовишки</t>
  </si>
  <si>
    <t>Дотація ЖКГ</t>
  </si>
  <si>
    <t xml:space="preserve">Погашення кредиторської заборгованості за 2013р. за Придбання принтерів для КП "ЄРЦС" </t>
  </si>
  <si>
    <t>Капітальний ремонт житлового фонду об'єднань співвласників багатоквартирних будинків</t>
  </si>
  <si>
    <t>Капітальний ремонт  житлового фонду(приміщень)</t>
  </si>
  <si>
    <t>Заміна газового обладнання в житлових будинках ОСББ</t>
  </si>
  <si>
    <t>Житлово-експлуатаційне господарство</t>
  </si>
  <si>
    <t>Придбання компьютерної техніки КП "Житлосервіс "Промінь"</t>
  </si>
  <si>
    <t>Придбання автовішки КП "Житлосервіс "Промінь"</t>
  </si>
  <si>
    <t>Придбання трактора КП "Житлосервіс "Промінь"</t>
  </si>
  <si>
    <t>Придбання газонокосилки КП "Житлосервіс "Злагода"</t>
  </si>
  <si>
    <t>Придбання перфоратора КП "Житлосервіс "Злагода"</t>
  </si>
  <si>
    <t>Придбання компьютерної та оргтехніки КП "ЄРЦС"</t>
  </si>
  <si>
    <r>
      <t xml:space="preserve">Погашення кредиторської заборгованості за 2013р. по об’єкту </t>
    </r>
    <r>
      <rPr>
        <sz val="12"/>
        <color indexed="8"/>
        <rFont val="Times New Roman"/>
        <family val="1"/>
      </rPr>
      <t>Капітальний ремонт покрівлі  будинку ОСББ "Луч" за адресою  вул.Курчатова, 38</t>
    </r>
  </si>
  <si>
    <t>Погашення кредиторської заборгованості за 2013р. по об’єкту Капітальний ремонт каналізаційного колектору та колекторів хоодного та гарячого водопостачання будинку №3А по вул.Науки (ОСББ "Наука-центр")</t>
  </si>
  <si>
    <t>Фінансове управління</t>
  </si>
  <si>
    <t>Органи місцевого самоврядування </t>
  </si>
  <si>
    <t>Придбання комп"ютерної техніки</t>
  </si>
  <si>
    <t>Придбання кондиціонерів спліт</t>
  </si>
  <si>
    <t>Інші субвенції</t>
  </si>
  <si>
    <t>Капітальні трансферти органам державного управління інших рівнів</t>
  </si>
  <si>
    <r>
      <t xml:space="preserve">Відновлення вуличного освітлення в селищах міського типу Сиротине, Метьолкіне та Воронове (капітальний ремонт мереж вуличного освітлення в смт Сиротине, Метьолкіне та Воронове) </t>
    </r>
    <r>
      <rPr>
        <b/>
        <sz val="12"/>
        <rFont val="Times New Roman"/>
        <family val="1"/>
      </rPr>
      <t>(інша субвенція з обласного бюджету місцевим бюджетам на фінансування проектів обласного щорічного конкурсу розвитку місцевого самоврядування)</t>
    </r>
  </si>
  <si>
    <t>Капітальний ремонт мереж зовнішнього освітлення в смт.Сиротине, Метьолкіне та Воронове (співфінансування)</t>
  </si>
  <si>
    <t>Будівництво огорожі території кладовищу смт.Борівське м.Сєвєродонецьк Луганської області</t>
  </si>
  <si>
    <t>Будівництво огорожі території ДНЗ по вул.Колгоспна, 30 смт.Борівське м.Сєвєродонецьк Луганської області</t>
  </si>
  <si>
    <t>УП та СЗН</t>
  </si>
  <si>
    <t>Центри соціальної реабілітації дітей - інвалідів, центри професійної реабілітації інвалідів </t>
  </si>
  <si>
    <t>Придбання грального лабірінту</t>
  </si>
  <si>
    <t>Придбання сухого басейну з гіркою</t>
  </si>
  <si>
    <t>Міська рада</t>
  </si>
  <si>
    <t>Органи місцевого самоврядування</t>
  </si>
  <si>
    <t>Обладнання локальної комп'ютерної мережі</t>
  </si>
  <si>
    <t>Обладнання відомчого телефонного зв'язку (корпоративна АТС)</t>
  </si>
  <si>
    <t>Придбання персональних комп'ютерів</t>
  </si>
  <si>
    <t>Придбання периферійного обладнання</t>
  </si>
  <si>
    <t>Придбання триподнього напівзростового турнікету "Exspert"</t>
  </si>
  <si>
    <t>Погашення кредиторської заборгованості, що виникла станом на 01.01.2014 року</t>
  </si>
  <si>
    <t>Інші видатки</t>
  </si>
  <si>
    <t>Погашення кредиторської заборгованості, що виникла станом на 01.01.2014 року по об"єкту: "Капітальний ремонт покрівлі будівлі ПАТ "Сєвєродонецька міська друкарня"</t>
  </si>
  <si>
    <t>Погашення кредиторської заборгованості, що виникла станом на 01.01.2014 року по об"єкту: "Придбання комплекту меблів для керівника (КП "Трудовий архів")"</t>
  </si>
  <si>
    <t>Землеустрій</t>
  </si>
  <si>
    <t>Дослідження і розробки, окремі заходи розвитку по реалізації державних (регіональних) програм</t>
  </si>
  <si>
    <t>Проведення експертної грошовой оцінки земельної ділянки, що підлягає продажу відповідно до статті 128 Земельного кодексу України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</si>
  <si>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</si>
  <si>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Розроблення містобудівної документації</t>
  </si>
  <si>
    <t>Внесення змін до генерального плану м.Сєвєродонецька</t>
  </si>
  <si>
    <t>Розроблення детальних планів територій</t>
  </si>
  <si>
    <t>Розроблення комплексної схеми транспорту міста Сєвєродонецька</t>
  </si>
  <si>
    <t>Розроблення схеми санітарного очищення м.Сєвєрожонецька</t>
  </si>
  <si>
    <t>Відділ у справах сім"ї, молоді та спорту міської ради</t>
  </si>
  <si>
    <t>Утримання та навчально-тренувальна робота дитячо-юнацьких спортивних шкіл </t>
  </si>
  <si>
    <t>Придбання хлораторної установки для СДЮСТШ "Садко"</t>
  </si>
  <si>
    <t>Капітальний ремонт інших об`єктів</t>
  </si>
  <si>
    <t>Капітальний ремонт опірних ферм та стелі басейну СДЮСТШ "Садко"</t>
  </si>
  <si>
    <t>Капітальний ремонт стін, підлоги та ванни басейну СДЮСТШ "Садко"</t>
  </si>
  <si>
    <t>Капітальний ремонт душевих (гідроізоляція) СДЮСТШ "Садко"</t>
  </si>
  <si>
    <t>Капітальний ремонт фасаду споруди СДЮСТШ "Садко"</t>
  </si>
  <si>
    <t>Капітальний ремонт отмостки цоколя споруди СДЮСТШ "Садко"</t>
  </si>
  <si>
    <t>Відділ культури міської ради</t>
  </si>
  <si>
    <t xml:space="preserve">Придбання кондиціонеру — 1 шт х 3900 грн </t>
  </si>
  <si>
    <t>Бібліотеки</t>
  </si>
  <si>
    <t xml:space="preserve">Придбання кондиціонерів — 6 шт х 3900 грн </t>
  </si>
  <si>
    <t xml:space="preserve">Придбання літератури </t>
  </si>
  <si>
    <t>Палаци і будинки культури</t>
  </si>
  <si>
    <t>Придбання кондиціонерів для великої зали — 6 шт</t>
  </si>
  <si>
    <t>Придбання крісел в малу залу  28 секцій х 4464 грн</t>
  </si>
  <si>
    <t>Придбання апаратури для озвучення великого залу (4 колонки, 4 сабвуфера, 4 підсилювача, 2 кросовера, 1 еквалайзер)</t>
  </si>
  <si>
    <t>Школи естетичного виховання</t>
  </si>
  <si>
    <t xml:space="preserve">Придбання музичних інструментів (велика ударна установка — 2 шт, синтезатор  «Yamaha» - 3 шт, фортепіано акустичне — 1 шт) </t>
  </si>
  <si>
    <t>Придбання комплекту для озвучення для КЗ СДМШ № 2 ( колонки — 2шт, підсилювач — 1 шт, еквалайзер — 1 шт, мікрофон, стійка для мікрофона)</t>
  </si>
  <si>
    <t xml:space="preserve"> Погашення кредиторської заборгованості, що виникла станом на 01.01.2014 року по об"єкту: розробка проектної документації "Будівництво проїзду навколо озера Чисте у м.Сєвєродонецьку</t>
  </si>
  <si>
    <t>Відділ освіти міської ради</t>
  </si>
  <si>
    <t xml:space="preserve">КЕКВ 3110 </t>
  </si>
  <si>
    <t>Придбання компютера на базі процесора SNTEL Celeron</t>
  </si>
  <si>
    <t>Дошкільні навчальні заклади</t>
  </si>
  <si>
    <t xml:space="preserve">Придбання шафи жарочної  для ДНЗ№11 </t>
  </si>
  <si>
    <t>Придбання сковороди електричної промислової  для ДНЗ №14</t>
  </si>
  <si>
    <t>Придбання комплектів столів з лавками для ДНЗ№37</t>
  </si>
  <si>
    <t>Придбання будинків (карет) для ДНЗ№37</t>
  </si>
  <si>
    <t>Придбання  комплекту спортивного обладнання для ДНЗ №22</t>
  </si>
  <si>
    <t>Придбання башти для лазіння (2 шт.) для ДНЗ №22</t>
  </si>
  <si>
    <t>Придбання рукоходу для ДНЗ №22</t>
  </si>
  <si>
    <t>Придбання рукоходу для ДНЗ №26</t>
  </si>
  <si>
    <t>Придбання  комплекту спортивного обладнання для ДНЗ №26</t>
  </si>
  <si>
    <t>Придбання протипожежних дверей</t>
  </si>
  <si>
    <t>Придбання башти для лазіння                          4шт.*4120,00грн.=16480,00грн.</t>
  </si>
  <si>
    <t>Придбання стінки гімнастичної        6шт.*4150,00грн.=24900,00грн.</t>
  </si>
  <si>
    <t xml:space="preserve">Придбання пристосування для лазіння </t>
  </si>
  <si>
    <t>Придбання цілей(кільця)для метання</t>
  </si>
  <si>
    <t>Придбання стойки для волейболу з сіткою                           2шт.*2930,00грн.=5860,00грн.</t>
  </si>
  <si>
    <t>Придбання рукоходу                                                                                             2шт.*4630,00грн.=9260,00грн.</t>
  </si>
  <si>
    <t>Придбання комплекту спортивного обладнання</t>
  </si>
  <si>
    <t>Капітальний ремонт інших об"єктів</t>
  </si>
  <si>
    <t>Капітальний ремонт  у комунальному дошкільному навчальному закладі(ясла-садок) комбінованого типу №11"Світлячок" розташованого за адресою:м.Сєвєродонецьк, вул.Енергетиків,28-А.(Заміна вікон)</t>
  </si>
  <si>
    <t>Капітальний ремонт системи водопостачання, опалення та каналізації комунального дошкільного навчального закладу (ясла-садок) комбінованого типу №14 "Білочка" розташованого за адресою: м.Сєвєродонецьк, вул.Автомобільна, 7-А</t>
  </si>
  <si>
    <t>Капітальний ремонт бойлерів комунального дошкільного навчального закладу (ясла-садок) комбінованого типу №19 "Ластівка" розташованого за адресою: м.Сєвєродонецьк, пр-т Гвардійський, 14-Б</t>
  </si>
  <si>
    <t>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</si>
  <si>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Капітальний ремонт системи водопостачання та каналізації комунального дошкільного навчального закладу (ясла-садок) комбінованого типу №42 "Червона квіточка" розташованого за адресою: м.Сєвєродонецьк, вул.Курчатова, 17-А</t>
  </si>
  <si>
    <t>Загальноосвітні школи</t>
  </si>
  <si>
    <t>Інше будівницвто (придбання)</t>
  </si>
  <si>
    <t>Будівництво системи зовнішнього освітлення  спортивного майданчика  СЗШ І-ІІІ ступенів №2, розташованої за адресою м.Сєвєродонецьк, вул.Жовтнева, 1</t>
  </si>
  <si>
    <t>Будівництво системи зовнішнього освітлення  спортивного майданчика  СЗШ І-ІІІ ступенів №16, розташованої за адресою м.Сєвєродонецьк, вул.Гагаріна, 97</t>
  </si>
  <si>
    <t>Будівництво спортивного майданчику СЗШ І-ІІІ ступенів  №16, розташованої за адресою м.Сєвєродонецьк, вул.Гагаріна, 97</t>
  </si>
  <si>
    <t>Капітальний ремонт водоканалізації середньої загальноосвітньої школи І-ІІІ ступенів №1, розташованої за адресою: м.Сєвєродонецьк, пр-т Хіміків, 7</t>
  </si>
  <si>
    <t>Капітальний ремонт бойлерів середньої загальноосвітньої школи І-ІІІ ступенів №6, розташованої за адресою: м.Сєвєродонецьку, вул.Маяковського, 9</t>
  </si>
  <si>
    <t>Капітальний ремонт системи водопостачання басейну  середньої загальноосвітньої школи І-ІІІ ступенів №18, розташованої за адресою: м.Сєвєродонецьк, вул.Курчатова, 27-Б  (рамки управління СЗШ №18)</t>
  </si>
  <si>
    <t>Капітальний ремонт системи опалення середньої загальноосвітньої школи І-ІІІ ступенів №19 розташованої за адресою: с.Борівське, вул.Леніна, 27.</t>
  </si>
  <si>
    <t>Капітальний ремонт системи опалення середньої загальноосвітньої школи І-ІІІ ступенів №2 розташованої за адресою: м.Сєвєродонецьк, вул.Жовтнева,1.</t>
  </si>
  <si>
    <t>Капітальний ремонт водоканалізації середньої загальноосвітньої школи І-ІІІ ступенів №1 розташованої за адресою: м.Сєвєродонецьк, пр-т Хіміків, 7.</t>
  </si>
  <si>
    <t>Капітальний ремонт системи водопостачання та каналізації середньої загальноосвітньої школи І-ІІІ ступенів №14 розташованої за адресою: м.Сєвєродонецьк, вул.Гагаріна,111.</t>
  </si>
  <si>
    <t>Позашкільні заклади освіти, заходи із позашкільної роботи з дітьми </t>
  </si>
  <si>
    <t>Придбання проектору для ЦТКЕУМ</t>
  </si>
  <si>
    <t>Додаток № 7</t>
  </si>
  <si>
    <t>до рішення міської ради</t>
  </si>
  <si>
    <t>Перелік об’єктів, видатки на які у 2014  році будуть проводитися за рахунок коштів бюджету розвитку</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</si>
  <si>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</si>
  <si>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</si>
  <si>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</si>
  <si>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</si>
  <si>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</si>
  <si>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</si>
  <si>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</si>
  <si>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Разом</t>
  </si>
  <si>
    <t>Підлягаю до виділення в лютому</t>
  </si>
  <si>
    <t>Код тимчасової класифікації видатків та кредитування місцевих бюджетів</t>
  </si>
  <si>
    <r>
      <t>Найменування к</t>
    </r>
    <r>
      <rPr>
        <sz val="7"/>
        <rFont val="Times New Roman"/>
        <family val="1"/>
      </rPr>
      <t>оду тимчасової класифікації видатків та кредитування місцевих бюджетів</t>
    </r>
  </si>
  <si>
    <t xml:space="preserve">видатків на поточний рік </t>
  </si>
  <si>
    <t>ВКБ міської ради</t>
  </si>
  <si>
    <t>Капітальні вкладення</t>
  </si>
  <si>
    <t>Інше будівництво (придбання)</t>
  </si>
  <si>
    <t>Будівництво огорожі будівель УОЗ та Територіального центру соціального обслуговування за адресою: вул. Сметаніна,5</t>
  </si>
  <si>
    <t>Будівництво зовнішнього електропостачання території в районі озера Чисте</t>
  </si>
  <si>
    <t xml:space="preserve">Будівництво огорожі СЗШ І-ІІІ ступенів № 16  м. Сєвєродонецька Луганської обл.
</t>
  </si>
  <si>
    <t>Будівництво проїзду навколо озера Чисте у м. Сєвєродонецьку</t>
  </si>
  <si>
    <t>Будівництво світлофорного об"єкту (перехрестя пр.Космонавтів-вул.Новікова)</t>
  </si>
  <si>
    <t>Будівництво світлофорного об'єкту (перехрестя пр-т Радянський- вул. Гагаріна) (погашення кредиторської заборгованості, що виникла станом на 01.01.2014 року)</t>
  </si>
  <si>
    <t>Будівництво огорожі будівель УОЗ та Територіального центру соціального обслуговування за адресою вул.Сметаніна, 5 (погашення кредиторської заборгованості, що виникла станом на 01.01.2014 року)</t>
  </si>
  <si>
    <t>Капітальний ремонт житлового фонду</t>
  </si>
  <si>
    <t>Капітальний ремонт житлового будинку № 7 по вул. 8 Березня (утеплення будинку)</t>
  </si>
  <si>
    <t>Капітальний ремонт житлового будинку № 7 по вул. Леніна (утеплення будинку)</t>
  </si>
  <si>
    <t>Капітальний ремонт житлового будинку №20 по вул.Єгорова</t>
  </si>
  <si>
    <t>Капітальний ремонт житлового будинку №18 по вул.Менделєєва (утеплення будинку)</t>
  </si>
  <si>
    <t>Капітальний ремонт житлового будинку № 6 по вул. Танкістів (утеплення будинку) (погашення кредиторської заборгованості, що виникла станом на 01.01.2014 року)</t>
  </si>
  <si>
    <t>Капітальний ремонт житлового будинку № 2 по вул. Силікатна (утеплення будинку)  (погашення кредиторської заборгованості, що виникла станом на 01.01.2014 року)</t>
  </si>
  <si>
    <t>Капітальний ремонт інших об'єктів</t>
  </si>
  <si>
    <t>Капітальний ремонт приміщення ІІ поверху нежитлової будівлі за адресою:вул. Леніна,32-А</t>
  </si>
  <si>
    <t xml:space="preserve">Капітальний ремонт центрального входу СЗШ I-III  ступенів №16 м. Сєвєродонецька Луганської обл.
</t>
  </si>
  <si>
    <t>Капітальний ремонт системи водовідведення Льодового Палацу спорту за адресою: вул. Маяковського,28</t>
  </si>
  <si>
    <t xml:space="preserve">Капітальний ремонт огорожі СЗШ І-ІІІ ступенів № 13  м. Сєвєродонецька Луганської обл.
</t>
  </si>
  <si>
    <t xml:space="preserve">Капітальний ремонт світломузичного фонтану  КЗ «Сєвєродонецький міський палац культури»
</t>
  </si>
  <si>
    <t xml:space="preserve">Капітальний ремонт огорожі СЗШ І-ІІІ ступенів № 2 м. Сєвєродонецька Луганської обл.
</t>
  </si>
  <si>
    <t xml:space="preserve">Капітальний ремонт огорожі СЗШ І-ІІІ ступенів № 11  м. Сєвєродонецька Луганської обл.
</t>
  </si>
  <si>
    <t>Капітальний ремонт пожежних виходів КДНЗ (ясла-садок) комбінованого типу №10 Сєвєродонецької міської ради</t>
  </si>
  <si>
    <t>Капітальний ремонт козирків та відливів СЗШ І-ІІІ ступенів № 6 м. Сєвєродонецька Луганської обл.</t>
  </si>
  <si>
    <t>Капітальний ремонт покрівлі СЗШ І-ІІІ ступенів № 8 м. Сєвєродонецька Луганської обл.</t>
  </si>
  <si>
    <t>Капітальний ремонт покрівлі басейну СЗШ І-ІІІ ступенів № 18 м. Сєвєродонецька Луганської обл.</t>
  </si>
  <si>
    <t>Капітальний ремонт покрівлі СЗШ І-ІІІ ступенів № 20  м. Сєвєродонецька Луганської обл.</t>
  </si>
  <si>
    <t>Капітальний ремонт покрівель будівлі та господарського блоку блоку КДНЗ (ясла-садок) комбінованого типу № 19 «Ластівка» 
Сєвєродонецької міської ради</t>
  </si>
  <si>
    <t>Капітальний ремонт СЗШ І-ІІІ ступенів № 6 (заміна віконних блоків)</t>
  </si>
  <si>
    <t>Капітальний ремонт КДНЗ (ясла-садок) комбінованого типу № 11 «Світлячок» Сєвєродонецької міської ради (заміна віконних
блоків)</t>
  </si>
  <si>
    <t>Капітальний ремонт КДНЗ (ясла-садок) комбінованого типу № 25 «Журавонька» Сєвєродонецької міської ради (заміна віконних 
блоків)</t>
  </si>
  <si>
    <r>
      <t xml:space="preserve">Енергоефективна реновація середньої загальноосвітньої школи І-ІІІ ступенів № 6 м. Сєвєродонецька Луганської області (установка металопластикових склопакетів у будівлі школи) </t>
    </r>
    <r>
      <rPr>
        <b/>
        <sz val="12"/>
        <rFont val="Times New Roman"/>
        <family val="1"/>
      </rPr>
      <t>(інша субвенція з обласного бюджету місцевим бюджетам на фінансування проектів обласного щорічного конкурсу розвитку місцевого самоврядування)</t>
    </r>
  </si>
  <si>
    <t>Капітальний ремонт покрівлі спортивної зали СЗШ І-ІІІ ступенів № 7 м. Сєвєродонецька Луганської обл.</t>
  </si>
  <si>
    <t>Капітальний ремонт лекційної зали КЗ «Сєвєродонецький міський палац культури»</t>
  </si>
  <si>
    <t xml:space="preserve">Капітальний ремонт КПНЗ «Сєвєродонецька дитяча музична школа № 2» (заміна віконних блоків) </t>
  </si>
  <si>
    <t>Капітальний ремонт мереж електропостачання  територіального центру соціального обслуговування  за адресою: вул. Сметаніна, 5 
(інв. № 10310001,10310002)</t>
  </si>
  <si>
    <t>Капітальний ремонт приміщень відділу ДРАЦС за адресою: вул. Леніна,32-А</t>
  </si>
  <si>
    <t>Капітальний ремонт спортивної зали СЗШ І-ІІІ ступенів №12 м.Сєвєродонецька Луганської області</t>
  </si>
  <si>
    <t>Капітальний ремонт будівлі ДЮСШ №1 плавання та спортивної зали СНВК "Спеціалізована школа-колегіум Національного університету "Києво-Могилянська академія"</t>
  </si>
  <si>
    <t>Капітальний ремонт покриття спортивного майданчику СЗШ І-ІІІ ступенів №16 м.Сєвєродонецька Луганської області</t>
  </si>
  <si>
    <t>Капітальний ремонт покрівлі СЗШ І-ІІІ ступенів № 14 м. Сєвєродонецька Луганської обл. (погашення кредиторської заборгованості, що виникла станом на 01.01.2014 року)</t>
  </si>
  <si>
    <t>Розробка проектної документації на капітальний ремонт ДНЗ№ 43 (погашення кредиторської заборгованості, що виникла станом на 01.01.2014 року)</t>
  </si>
  <si>
    <t>Капітальний ремонт репетиційної зали КЗ "Сєвєродонецький міський палац культури"  (погашення кредиторської заборгованості, що виникла станом на 01.01.2014 року)</t>
  </si>
  <si>
    <t>Капітальний ремонт комунального ДНЗ №24 "Сніжинка" (погашення кредиторської заборгованості, що виникла станом на 01.01.2014 року)</t>
  </si>
  <si>
    <t>Капітальний ремонт комунального ДНЗ №24 "Сніжинка" (заміна віконних блоків)  (погашення кредиторської заборгованості, що виникла станом на 01.01.2014 року)</t>
  </si>
  <si>
    <t>Капітальний ремонт будівлі ДЮСШ №1 плавання та спортивної зали СНВК "Спеціалізована школа-колегіум Національного університету "Києво-Могилянська академія"  (погашення кредиторської заборгованості, що виникла станом на 01.01.2014 року)</t>
  </si>
  <si>
    <t>Капітальний ремонт СЗШ І-ІІІ ступенів №12 м.Сєвєродонецька Луганської області (заміна віконних блоків) (погашення кредиторської заборгованості, що виникла станом на 01.01.2014 року)</t>
  </si>
  <si>
    <t>Капітальний ремонт приміщень ІІІ поверху  нежитлової будівлі за адресою: вул.Леніна, 32-А (погашення кредиторської заборгованості, що виникла станом на 01.01.2014 року)</t>
  </si>
  <si>
    <t>Капітальний ремонт КДНЗ (ясла-садок комбінованого типу) №38 "Росиночка" Сєвєродонецької міської ради (заміна віконних блоків) (погашення кредиторської заборгованості, що виникла станом на 01.01.2014 року)</t>
  </si>
  <si>
    <t>Капітальний ремонт ДНЗ№43 (погашення кредиторської заборгованості, що виникла станом на 01.01.2014 року)</t>
  </si>
  <si>
    <t>Капітальний ремонт ДНЗ №43</t>
  </si>
  <si>
    <t>Реконструкція житлового фонду (приміщень)</t>
  </si>
  <si>
    <t xml:space="preserve">Реконструкція гуртожитку під багатоквартирний будинок за адресою: м. Сєвєродонецьк, вул. Маяковського, 10 (І пусковий комплекс)  </t>
  </si>
  <si>
    <t>Реконструкція гуртожитку під багатоквартирний будинок за адресою: м.Сєвєродонецьк, вул.Маяковського, 10 (1 пусковий комплекс) (погашення кредиторської заборгованості, що виникла станом на 01.01.2014 року)</t>
  </si>
  <si>
    <t>Реконструкція та реставрація інших об`єктів</t>
  </si>
  <si>
    <t>Реконструкція стадіону "Хімік" ДЮСШ №2 за адресою: м.Сєвєродонецьк, вул.Сметаніна, 5а</t>
  </si>
  <si>
    <t>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</si>
  <si>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 xml:space="preserve">Реконструкція СЗШ І-ІІІ ступенів № 13 для розміщення додаткових груп ДНЗ № 19 «Ластівка» </t>
  </si>
  <si>
    <t xml:space="preserve">Реконструкція світлофорного об’єкту (пер. пр.Космонавтів- вул. Гагаріна) </t>
  </si>
  <si>
    <t>Реконструкція світлофорного об’єкту (пер. пр. Хіміків- вул. Єгорова)</t>
  </si>
  <si>
    <t xml:space="preserve">Реконструкція світлофорного об’єкту (пер. пр. Хіміків- вул. Менделєєва) </t>
  </si>
  <si>
    <t>Реконструкція будівлі колишнього психоневрологічного диспансеру під багатоквартирний житловий будинок</t>
  </si>
  <si>
    <t>Реконструкція КЗ "Сєвєродонецький міський театр драми" за адресою: вул.Леніна б.21 (погашення кредиторської заборгованості, що виникла станом на 01.01.2014 року)</t>
  </si>
  <si>
    <t>Розробка проектної документації  з реконструкції східної трибуни стадіону "Хімік" ДЮСШ №2 м.Сєвєродонецьк (погашення кредиторської заборгованості, що виникла станом на 01.01.2014 року)</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</si>
  <si>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 (погашення кредиторської заборгованості, що виникла станом на 01.01.2014 року)</t>
  </si>
  <si>
    <t>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 (погашення кредиторської заборгованості, що виникла станом на 01.01.2014 року)</t>
  </si>
  <si>
    <t>Реконструкція будівлі колишнього психоневрологічного диспансеру під багатоквартирний житловий будинок (погашення кредиторської заборгованості, що виникла станом на 01.01.2014 року)</t>
  </si>
  <si>
    <t>Видатки на проведення робіт, пов`язаних із будівництвом, реконструкцією, ремонтом та утриманням автомобільних доріг </t>
  </si>
  <si>
    <t>Будівництво лежачого поліцейського по вул. Федоренко (район СЗШ № 15)</t>
  </si>
  <si>
    <t>Капітальний ремонт тротуарів по вул. Донецька (співфінансування проекту "Сєвєродонецьк- місто Європейського рівня")</t>
  </si>
  <si>
    <r>
      <t>Капітальний ремонт тротуарів по вул. Донецька</t>
    </r>
    <r>
      <rPr>
        <b/>
        <sz val="12"/>
        <rFont val="Times New Roman"/>
        <family val="1"/>
      </rPr>
      <t xml:space="preserve"> (субвенція з д/б м/б на фінансування програм переможців всеукраїнського конкурсу проектів та програм розвитку місцевого самоврядування )</t>
    </r>
  </si>
  <si>
    <t>Капітальний ремонт тротуару по вул. Леніна</t>
  </si>
  <si>
    <t>Капітальний ремонт тротуару по пр. Радянському</t>
  </si>
  <si>
    <t xml:space="preserve">Капітальний ремонт доріг в районі КДНЗ (ясла-садок) комбінованого типу № 25 «Журавонька» Сєвєродонецької міської
ради
</t>
  </si>
  <si>
    <t>Капітальний ремонт внутріквартальних доріг в кварталі № 50</t>
  </si>
  <si>
    <t>Капітальний ремонт внутріквартальних доріг в кварталі № 28</t>
  </si>
  <si>
    <t>Капітальний ремонт внутріквартальних доріг в кварталі № 28-а</t>
  </si>
  <si>
    <t>Капітальний ремонт внутріквартальних доріг в кварталі № 44</t>
  </si>
  <si>
    <t xml:space="preserve">Капітальний ремонт внутріквартальних доріг в 77 мікрорайоні </t>
  </si>
  <si>
    <t>Капітальний ремонт внутріквартальних доріг в 80 мікрорайоні</t>
  </si>
  <si>
    <t>Капітальний ремонт внутріквартальних доріг в 82 мікрорайоні</t>
  </si>
  <si>
    <t>Капітальний ремонт внутріквартальних доріг в кварталі № 52</t>
  </si>
  <si>
    <t>Капітальний ремонт внутріквартальних доріг в кварталі № 32</t>
  </si>
  <si>
    <t>Капітальний ремонт тротуару по вул. Горького</t>
  </si>
  <si>
    <t>Капітальний ремонт доріг с. Сиротино</t>
  </si>
  <si>
    <t>Капітальний ремонт доріг смт. Метьолкіно</t>
  </si>
  <si>
    <t>Капітальний ремонт доріг с. Павлоград</t>
  </si>
  <si>
    <t>Капітальний ремонт доріг житлового району Щедрищево</t>
  </si>
  <si>
    <t>Капітальний ремонт доріг с. Синецький</t>
  </si>
  <si>
    <t>Капітальний ремонт доріг смт. Вороново</t>
  </si>
  <si>
    <t>Капітальний ремонт доріг с. Воєводівка</t>
  </si>
  <si>
    <t>Капітальний ремонт доріг смт. Борівське</t>
  </si>
  <si>
    <t>Капітальний ремонт дороги по ш. Будівельників</t>
  </si>
  <si>
    <t>Капітальний ремонт дороги по вул. Вілєсова</t>
  </si>
  <si>
    <t>Капітальний ремонт дороги по вул. Об’їзна</t>
  </si>
  <si>
    <t>Капітальний ремонт дороги по вул. Єгорова</t>
  </si>
  <si>
    <t xml:space="preserve">Капітальний ремонт дороги по вул. Синецька у м. Сєвєродонецьку </t>
  </si>
  <si>
    <t>Капітальний ремонт дороги вул. Мирошниченка</t>
  </si>
  <si>
    <t>Капітальний ремонт дороги вул. Зелена</t>
  </si>
  <si>
    <t>Капітальний ремонт об'єктів міського благоустрою "Установка технічних засобів регулювання дорожнього руху (дорожні знаки) на території м. Сєвєродонецька</t>
  </si>
  <si>
    <t>Капітальний ремонт внутріквартальних доріг в кварталі №65</t>
  </si>
  <si>
    <t>Капітальний ремонт внутріквартальних доріг в кварталі № 69</t>
  </si>
  <si>
    <t>Капітальний ремонт внутріквартальних доріг в кварталі № 23</t>
  </si>
  <si>
    <t>Капітальний ремонт внутріквартальних доріг в кварталі №25</t>
  </si>
  <si>
    <t>Капітальний ремонт внутріквартальних доріг в 78 мікрорайоні</t>
  </si>
  <si>
    <t>Капітальний ремонт дороги пр.Космонавтів у м.Сєвєродонецьку</t>
  </si>
  <si>
    <t>Капітальний ремонт дороги шосе Будівельників у м.Сєвєродонецьку</t>
  </si>
  <si>
    <t>Капітальний ремонт дороги по вул. Гоголя (погашення кредиторської заборгованості, що виникла станом на 01.01.2014 року)</t>
  </si>
  <si>
    <t>Капітальний ремонт внутріквартальних доріг в 75 мікрорайоні (погашення кредиторської заборгованості, що виникла станом на 01.01.2014 року)</t>
  </si>
  <si>
    <t>Управління житлово-комунального господарства Сєвєродонецької міської ради</t>
  </si>
  <si>
    <t>Капітальні трансферти підприємствам (установам, організаціям)”</t>
  </si>
  <si>
    <t>Реконструкція під"їздів житлових будинків з влаштуванням пандусів за адресами  вул.Курчатова, 4(1 п.) та вул.Гагаріна, 109 (1 п.) м.Сєвєродонецьк</t>
  </si>
  <si>
    <t>Погашення кредиторської заборгованості за 2013р. по об’єкту Реконструкція першого підїзду житлового будинку за адресою вул. Леніна, 33 (улаштування пандусу)</t>
  </si>
  <si>
    <t>Погашення кредиторської заборгованості за 2013р. по об’єкту Реконструкція першого підїзду житлового будинку за адресою пр. Радянський, 5 (улаштування пандусу)</t>
  </si>
  <si>
    <t xml:space="preserve">Капітальний ремонт житловогофонду місцевих органів влади
</t>
  </si>
  <si>
    <t>Капітальний ремонт покрівлі житлового будинку по пр.Радянський, 42 м. Сєвєродонецьк</t>
  </si>
  <si>
    <t>Капітальний ремонт покрівлі житлового будинку по вул.Гагаріна, 101 м. Сєвєродонецьк</t>
  </si>
  <si>
    <t>Капітальний ремонт покрівлі житлового будинку по вул.Вілєсова, 12 м. Сєвєродонецьк</t>
  </si>
  <si>
    <t>Капітальний ремонт покрівлі житлового будинку по вул.Вілєсова, 14А  м. Сєвєродонецьк</t>
  </si>
  <si>
    <t>Капітальний ремонт колектора холодного водопостачання житлового будинку  по вул.Сметаніна, 7 м.Сєвєродонецьк</t>
  </si>
  <si>
    <t>Капітальний ремонт електричних мереж гуртожитку по вул. Танкистів, 26 м. Сєвєродонецьк</t>
  </si>
  <si>
    <t>Капітальний ремонт електричних мереж житлового будинку по пр.Гвардійський, 7а м. Сєвєродонецьк</t>
  </si>
  <si>
    <t>Капітальний ремонт електричних мереж житлового будинку по вул. Партизанська, 43а м. Сєвєродонецьк</t>
  </si>
  <si>
    <t>Капітальний ремонт електричних мереж житлового будинку по вул. Маяковського, 17А м. Сєвєродонецьк</t>
  </si>
  <si>
    <t>Капітальний ремонт електричних мереж житлового будинку по вул. Гагаріна, 6 м. Сєвєродонецьк</t>
  </si>
  <si>
    <t>Капітальний ремонт електричних мереж житлового будинку по вул. Гагаріна, 10Б м. Сєвєродонецьк</t>
  </si>
  <si>
    <t>Капітальний ремонт електричних мереж житлового будинку по вул. Менделєєва, 18 м. Сєвєродонецьк</t>
  </si>
  <si>
    <t>Капітальний ремонт аварійних балконів житлових будинків  КП "Житлосервіс "Добробут" м. Сєвєродонецьк</t>
  </si>
  <si>
    <t>Заміна газового обладнання</t>
  </si>
  <si>
    <t>Капітальний ремонт покрівлі житлового будинку по пр.Радянський, 51 м. Сєвєродонецьк</t>
  </si>
  <si>
    <t>Капітальний ремонт покрівлі житлового будинку по вул. Донецька, 56 м. Сєвєродонецьк</t>
  </si>
  <si>
    <t>Капітальний ремонт покрівлі житлового будинку по пр.Радянський, 56 м. Сєвєродонецьк</t>
  </si>
  <si>
    <t>Капітальний ремонт покрівлі житлового будинку по вул. Новікова, 3 м. Сєвєродонецьк</t>
  </si>
  <si>
    <t>Капітальний ремонт покрівлі житлового будинку по вул. Автомобільна, 23 м. Сєвєродонецьк</t>
  </si>
  <si>
    <t>Капітальний ремонт покрівлі житлового будинку по пр. Гвардійському, 27-Б м. Сєвєродонецьк</t>
  </si>
  <si>
    <t>Капітальний ремонт покрівлі житлового будинку по пр. Гвардійському, 20 м. Сєвєродонецьк</t>
  </si>
  <si>
    <t>Капітальний ремонт покрівлі житлового будинку по вул. Маяковського, 11-А м. Сєвєродонецьк</t>
  </si>
  <si>
    <t>Капітальний ремонт покрівлі житлового будинку по вул. Гагаріна, 48-А м. Сєвєродонецьк</t>
  </si>
  <si>
    <t>Капітальний ремонт покрівлі житлового будинку по пр. Гвардійському, 8-Б м. Сєвєродонецьк</t>
  </si>
  <si>
    <t>Капітальний ремонт покрівлі житлового будинку по вул. Автомобільна, 15 м. Сєвєродонецьк</t>
  </si>
  <si>
    <t>Капітальний ремонт покрівлі житлового будинку по вул. Гагаріна, 10-А м. Сєвєродонецьк</t>
  </si>
  <si>
    <t>Капітальний ремонт покрівлі житлового будинку по пр. Космонавтів, 31 м. Сєвєродонецьк</t>
  </si>
  <si>
    <t>Капітальний ремонт покрівлі житлового будинку по вул. Вілєсова, 5 м. Сєвєродонецьк</t>
  </si>
  <si>
    <t>Капітальний ремонт покрівлі житлового будинку по вул. Вілєсова, 6 м. Сєвєродонецьк</t>
  </si>
  <si>
    <t>Капітальний ремонт покрівлі житлового будинку по вул. Вілєсова, 18 м. Сєвєродонецьк</t>
  </si>
  <si>
    <t>Капітальний ремонт покрівлі житлового будинку по вул. Вілєсова, 20 м. Сєвєродонецьк</t>
  </si>
  <si>
    <t>Капітальний ремонт покрівлі житлового будинку по вул. Новікова, 23А м. Сєвєродонецьк</t>
  </si>
  <si>
    <t>Капітальний ремонт покрівлі житлового будинку по вул. Новікова, 21 м. Сєвєродонецьк</t>
  </si>
  <si>
    <t>Капітальний ремонт покрівлі житлового будинку по вул. Новікова, 15А м. Сєвєродонецьк</t>
  </si>
  <si>
    <t>Капітальний ремонт покрівлі житлового будинку по вул. Курчатова, 27А м. Сєвєродонецьк</t>
  </si>
  <si>
    <t>Капітальний ремонт каналізаційного колектора житлового будинку по пр. Космонавтів, 25А м. Сєвєродонецьк</t>
  </si>
  <si>
    <t>Капітальний ремонт каналізаційного колектора житлового будинку по вул. Новікова, 15А м. Сєвєродонецьк</t>
  </si>
  <si>
    <t>Капітальний ремонт каналізаційного колектора житлового будинку по пр. Гвардійський, 14 м. Сєвєродонецьк</t>
  </si>
  <si>
    <t>Капітальний ремонт колектора холодного водопостачання житлового будинку по пр. Космонавтів, 25А м. Сєвєродонецьк</t>
  </si>
  <si>
    <t>Капітальний ремонт колектора холодного водопостачання житлового будинку по вул. Курчатова, 32 м. Сєвєродонецьк</t>
  </si>
  <si>
    <t>Капітальний ремонт колектора холодного водопостачання житлового будинку по вул. Новікова, 15А м. Сєвєродонецьк</t>
  </si>
  <si>
    <t>Капітальний ремонт колектора холодного водопостачання житлового будинку по вул. Новікова, 19 м. Сєвєродонецьк</t>
  </si>
  <si>
    <t>Капітальний ремонт колектора холодного водопостачання житлового будинку по вул. Курчатова, 29 м. Сєвєродонецьк</t>
  </si>
  <si>
    <t>Капітальний ремонт колектора холодного водопостачання житлового будинку по вул. Вілєсова, 6Б м. Сєвєродонецьк</t>
  </si>
  <si>
    <t>Капітальний ремонт колектора холодного водопостачання житлового будинку по вул. Вілєсова, 6 м. Сєвєродонецьк</t>
  </si>
  <si>
    <t>Капітальний ремонт колектора холодного водопостачання житлового будинку по вул. Вілєсова, 14 м. Сєвєродонецьк</t>
  </si>
  <si>
    <t>Капітальний ремонт колектора холодного водопостачання житлового будинку по вул. Вілєсова, 7А м. Сєвєродонецьк</t>
  </si>
  <si>
    <t>Капітальний ремонт електричних мереж житлового будинку по пр. Космонавтів, 25А м. Сєвєродонецьк</t>
  </si>
  <si>
    <t>Капітальний ремонт електричних мереж житлового будинку по вул.Федоренко, 49А м. Сєвєродонецьк</t>
  </si>
  <si>
    <t>Капітальний ремонт покрівлі житлового будинку по вул. Вілєсова, 21Б м. Сєвєродонецьк</t>
  </si>
  <si>
    <t>Капітальний ремонт покрівлі житлового будинку по пр. Гвардійському, 43 м. Сєвєродонецьк</t>
  </si>
  <si>
    <t>Капітальний ремонт покрівлі житлового будинку по пр. Гвардійському, 43А м. Сєвєродонецьк</t>
  </si>
  <si>
    <t>Капітальний ремонт покрівлі житлового будинку по пр. Космонавтів, 8А м. Сєвєродонецьк</t>
  </si>
  <si>
    <t>Капітальний ремонт покрівлі житлового будинку по пр. Космонавтів, 9 м. Сєвєродонецьк</t>
  </si>
  <si>
    <t>Капітальний ремонт каналізаційного колектора житлового будинку по пр. Гвардійський, 59 м. Сєвєродонецьк</t>
  </si>
  <si>
    <t>Капітальний ремонт каналізаційного колектора житлового будинку по пр. Гвардійський, 63 м. Сєвєродонецьк</t>
  </si>
  <si>
    <t>Капітальний ремонт каналізаційного колектора житлового будинку по пр. Гвардійський, 55 м. Сєвєродонецьк</t>
  </si>
  <si>
    <t>Капітальний ремонт каналізаційного колектора житлового будинку по вул. Курчатова, 17 м. Сєвєродонецьк</t>
  </si>
  <si>
    <t>Капітальний ремонт колектора холодного водопостачання житлового будинку по вул. Курчатова, 19 м. Сєвєродонецьк</t>
  </si>
  <si>
    <t>Капітальний ремонт електричних мереж житлового будинку по пр. Космонавтів, 13 м. Сєвєродонецьк</t>
  </si>
  <si>
    <t>Капітальний ремонт електричних мереж житлового будинку по пр. Гвардійському, 59 м. Сєвєродонецьк</t>
  </si>
  <si>
    <t>Капітальний ремонт електричних мереж житлового будинку по пр. Гвардійському, 63 м. Сєвєродонецьк</t>
  </si>
  <si>
    <t>Капітальний ремонт електричних мереж житлового будинку по вул. Гагаріна, 68А м. Сєвєродонецьк</t>
  </si>
  <si>
    <t>Капітальний ремонт покрівлі житлового будинку по вул. Вілєсова, 41 м. Сєвєродонецьк</t>
  </si>
  <si>
    <t>Капітальний ремонт покрівлі житлового будинку по вул. Гагаріна, 109 м. Сєвєродонецьк</t>
  </si>
  <si>
    <t>Капітальний ремонт покрівлі житлового будинку по ш. Будівельників, 13Б м. Сєвєродонецьк</t>
  </si>
  <si>
    <t>Капітальний ремонт покрівлі житлового будинку по вул. Курчатова, 3 м. Сєвєродонецьк</t>
  </si>
  <si>
    <t>Капітальний ремонт покрівлі житлового будинку по вул. Курчатова, 8А м. Сєвєродонецьк</t>
  </si>
  <si>
    <t>Капітальний ремонт покрівлі житлового будинку по вул. Гагаріна, 74А м. Сєвєродонецьк</t>
  </si>
  <si>
    <t>Капітальний ремонт покрівлі житлового будинку по пр. Радянському, 74 м. Сєвєродонецьк</t>
  </si>
  <si>
    <t>Капітальний ремонт покрівлі житлового будинку по ш. Будівельників, 23А м. Сєвєродонецьк</t>
  </si>
  <si>
    <t>Капітальний ремонт покрівлі житлового будинку по ш. Будівельників, 15А м. Сєвєродонецьк</t>
  </si>
  <si>
    <t>Капітальний ремонт колектора холодного водопостачання житлового будинку по ш. Будівельників, 15 м. Сєвєродонецьк</t>
  </si>
  <si>
    <t>Капітальний ремонт колектора холодного водопостачання житлового будинку по пр. Космонавтів , 11 м. Сєвєродонецьк</t>
  </si>
  <si>
    <t>Капітальний ремонт колектора холодного водопостачання житлового будинку по вул. Гагаріна , 101А м. Сєвєродонецьк</t>
  </si>
  <si>
    <t>Капітальний ремонт колектора холодного водопостачання житлового будинку по ш. Будівельників, 15А м. Сєвєродонецьк</t>
  </si>
  <si>
    <t>Капітальний ремонт підлоги в гуртожитку по вул. Гоголя,3 м. Сєвєродонецьк</t>
  </si>
  <si>
    <t>Капітальний ремонт фасаду житлового будинку по вул. Донецька, 33а</t>
  </si>
  <si>
    <t>Капітальний ремонт козирьку 3 під. житлового будинку по вул. Гагаріна, 109а м. Сєвєродонецьк</t>
  </si>
  <si>
    <t>Капітальний ремонт міжблочних та температурних швів житлових будинків КП "Житлосервіс "Злагода" м. Сєвєродонецьк</t>
  </si>
  <si>
    <t>Капітальний ремонт електричних мереж житлового будинку по пр. Радянському, 74 м. Сєвєродонецьк</t>
  </si>
  <si>
    <t>Капітальний ремонт покрівлі житлового будинку по вул. Леніна, 49 м. Сєвєродонецьк</t>
  </si>
  <si>
    <t>Капітальний ремонт покрівлі житлового будинку по вул. Менделєєва, 31 м. Сєвєродонецьк</t>
  </si>
  <si>
    <t>Капітальний ремонт покрівлі житлового будинку по вул. Енергетиків, 45 м. Сєвєродонецьк</t>
  </si>
  <si>
    <t>Капітальний ремонт покрівлі житлового будинку по вул. Горького, 16А м. Сєвєродонецьк</t>
  </si>
  <si>
    <t>Капітальний ремонт покрівлі житлового будинку по вул. Федоренко, 43 м. Сєвєродонецьк</t>
  </si>
  <si>
    <t>Капітальний ремонт покрівлі житлового будинку по вул. Сметаніна, 30 м. Сєвєродонецьк</t>
  </si>
  <si>
    <t>Капітальний ремонт покрівлі житлового будинку по вул. Федоренко, 53А м. Сєвєродонецьк</t>
  </si>
  <si>
    <t>Капітальний ремонт покрівлі житлового будинку по вул. Єгорова, 33 м. Сєвєродонецьк</t>
  </si>
  <si>
    <t>Капітальний ремонт покрівлі житлового будинку по вул. Донецька, 50 м. Сєвєродонецьк</t>
  </si>
  <si>
    <t>Капітальний ремонт покрівлі житлового будинку по вул. Горького, 42 м. Сєвєродонецьк</t>
  </si>
  <si>
    <t>Капітальний ремонт покрівлі житлового будинку по вул. Гоголя, 22А м. Сєвєродонецьк</t>
  </si>
  <si>
    <t>Капітальний ремонт покрівлі житлового будинку по вул. Енергетиків, 66 м. Сєвєродонецьк</t>
  </si>
  <si>
    <t>Капітальний ремонт покрівлі житлового будинку по вул. Донецька, 34 м. Сєвєродонецьк</t>
  </si>
  <si>
    <t>Капітальний ремонт колектора холодного водопостачання житлового будинку по вул. Гоголя,71 м. Сєвєродонецьк</t>
  </si>
  <si>
    <t>Капітальний ремонт колектора холодного водопостачання житлового будинку по вул. Гагаріна, 58 м. Сєвєродонецьк</t>
  </si>
  <si>
    <t>Капітальний ремонт колектора холодного водопостачання житлового будинку по вул. Донецька, 46 м. Сєвєродонецьк</t>
  </si>
  <si>
    <t>Капітальний ремонт колектора холодного водопостачання житлового будинку по вул. Донецька, 46Б м. Сєвєродонецьк</t>
  </si>
  <si>
    <t>Капітальний ремонт колектора холодного водопостачання житлового будинку по вул. Ломоносова, 4 м. Сєвєродонецьк</t>
  </si>
  <si>
    <t>Капітальний ремонт каналізаційного колектора житлового будинку по вул. Менделєєва, 21 м. Сєвєродонецьк</t>
  </si>
  <si>
    <t>Капітальний ремонт каналізаційного колектора житлового будинку по вул. Федоренка, 16А м. Сєвєродонецьк</t>
  </si>
  <si>
    <t>Капітальний ремонт електричних мереж житлових будинків з встановленням приладів обліку електричної енергії КП "Житлосервіс "Ритм" м. Сєвєродонецьк</t>
  </si>
  <si>
    <t>Капітальний ремонт аварійних балконів житлових будинків  КП "Житлосервіс "Ритм" м. Сєвєродонецьк</t>
  </si>
  <si>
    <t>Капітальний ремонт оголовків житлових будинків  КП "Житлосервіс "Ритм" м. Сєвєродонецьк</t>
  </si>
  <si>
    <t>Капітальний ремонт електричних мереж житлового будинку по вул. Енергетиків, 26 м. Сєвєродонецьк</t>
  </si>
  <si>
    <t>Капітальний ремонт електричних мереж житлового будинку по вул. Сметаніна, 30 м. Сєвєродонецьк</t>
  </si>
  <si>
    <t>Капітальний ремонт електричних мереж житлового будинку по вул. Мендєлєєва, 21 м. Сєвєродонецьк</t>
  </si>
  <si>
    <t>Капітальний ремонт відмостки житлового будинку по вул. Ломоносва, 4 м. Сєвєродонецьк</t>
  </si>
  <si>
    <t>Капітальний ремонт покрівлі житлового будинку по вул. Богдана Ліщини, 17 м. Сєвєродонецьк</t>
  </si>
  <si>
    <t>Капітальний ремонт покрівлі житлового будинку по вул. Гоголя, 35 м. Сєвєродонецьк</t>
  </si>
  <si>
    <t>Капітальний ремонт покрівлі житлового будинку по вул. Партизанська, 12 м. Сєвєродонецьк</t>
  </si>
  <si>
    <t>Капітальний ремонт покрівлі житлового будинку по вул. Першотравнева, 31 м. Сєвєродонецьк</t>
  </si>
  <si>
    <t>Капітальний ремонт покрівлі житлового будинку по вул. Першотравнева, 35 м. Сєвєродонецьк</t>
  </si>
  <si>
    <t>Капітальний ремонт покрівлі житлового будинку по вул. Першотравнева, 45 м. Сєвєродонецьк</t>
  </si>
  <si>
    <t>Капітальний ремонт покрівлі житлового будинку по пр. Радянському, 30 м. Сєвєродонецьк</t>
  </si>
  <si>
    <t>Капітальний ремонт покрівлі житлового будинку по пр. Радянському, 32 м. Сєвєродонецьк</t>
  </si>
  <si>
    <t>Капітальний ремонт покрівлі житлового будинку по пр. Радянському, 24 м. Сєвєродонецьк</t>
  </si>
  <si>
    <t>Капітальний ремонт покрівлі житлового будинку по пр. Радянському, 40 м. Сєвєродонецьк</t>
  </si>
  <si>
    <t>Капітальний ремонт покрівлі житлового будинку по пр. Радянському, 42 м. Сєвєродонецьк</t>
  </si>
  <si>
    <t>Капітальний ремонт покрівлі житлового будинку по вул. Федоренка, 11А м. Сєвєродонецьк</t>
  </si>
  <si>
    <t>Капітальний ремонт покрівлі житлового будинку по вул. Федоренка, 13А м. Сєвєродонецьк</t>
  </si>
  <si>
    <t>Капітальний ремонт покрівлі житлового будинку по пр. Хіміків, 23 м. Сєвєродонецьк</t>
  </si>
  <si>
    <t>Капітальний ремонт покрівлі житлового будинку по вул. Енергетиків, 8 м. Сєвєродонецьк</t>
  </si>
  <si>
    <t>Капітальний ремонт покрівлі житлового будинку по вул. Енергетиків, 28 м. Сєвєродонецьк</t>
  </si>
  <si>
    <t>Капітальний ремонт покрівлі житлового будинку по вул. Агафонова, 3 м. Сєвєродонецьк</t>
  </si>
  <si>
    <t>Капітальний ремонт покрівлі житлового будинку по вул. Агафонова, 5 м. Сєвєродонецьк</t>
  </si>
  <si>
    <t>Капітальний ремонт покрівлі житлового будинку по вул. Агафонова, 7 м. Сєвєродонецьк</t>
  </si>
  <si>
    <t>Капітальний ремонт покрівлі житлового будинку по вул. Гоголя, 8 м. Сєвєродонецьк</t>
  </si>
  <si>
    <t>Капітальний ремонт покрівлі житлового будинку по вул. Горького, 5 м. Сєвєродонецьк</t>
  </si>
  <si>
    <t>Капітальний ремонт покрівлі житлового будинку по вул. Горького, 7 м. Сєвєродонецьк</t>
  </si>
  <si>
    <t>Капітальний ремонт покрівлі житлового будинку по вул. Леніна, 3 м. Сєвєродонецьк</t>
  </si>
  <si>
    <t>Капітальний ремонт покрівлі житлового будинку по вул. Леніна, 20 м. Сєвєродонецьк</t>
  </si>
  <si>
    <t>Капітальний ремонт покрівлі житлового будинку по вул. Леніна, 23 м. Сєвєродонецьк</t>
  </si>
  <si>
    <t>Капітальний ремонт покрівлі житлового будинку по вул. Леніна, 24 м. Сєвєродонецьк</t>
  </si>
  <si>
    <t>Капітальний ремонт покрівлі житлового будинку по вул. Леніна, 26 м. Сєвєродонецьк</t>
  </si>
  <si>
    <t>Капітальний ремонт покрівлі житлового будинку по вул. Леніна, 28 м. Сєвєродонецьк</t>
  </si>
  <si>
    <t>Капітальний ремонт покрівлі житлового будинку по вул. Леніна, 33Г м. Сєвєродонецьк</t>
  </si>
  <si>
    <t>Капітальний ремонт покрівлі житлового будинку по вул. Леніна, 33Б м. Сєвєродонецьк</t>
  </si>
  <si>
    <t>Капітальний ремонт покрівлі житлового будинку по вул. Леніна, 38 м. Сєвєродонецьк</t>
  </si>
  <si>
    <t>Капітальний ремонт покрівлі житлового будинку по вул. Леніна, 43 м. Сєвєродонецьк</t>
  </si>
  <si>
    <t>Капітальний ремонт покрівлі житлового будинку по вул. 8 Березня, 7 м. Сєвєродонецьк</t>
  </si>
  <si>
    <t>Капітальний ремонт покрівлі житлового будинку по вул. 8 Березня, 18А м. Сєвєродонецьк</t>
  </si>
  <si>
    <t>Капітальний ремонт покрівлі житлового будинку по вул. Жовтнева, 2 м. Сєвєродонецьк</t>
  </si>
  <si>
    <t>Капітальний ремонт покрівлі житлового будинку по вул. Жовтнева, 4 м. Сєвєродонецьк</t>
  </si>
  <si>
    <t>Капітальний ремонт покрівлі житлового будинку по вул. Жовтнева, 23А м. Сєвєродонецьк</t>
  </si>
  <si>
    <t>Капітальний ремонт покрівлі житлового будинку по вул. Жовтнева, 25 м. Сєвєродонецьк</t>
  </si>
  <si>
    <t>Капітальний ремонт покрівлі житлового будинку по вул. Партизанська, 1 м. Сєвєродонецьк</t>
  </si>
  <si>
    <t>Капітальний ремонт покрівлі житлового будинку по вул. Партизанська, 2 м. Сєвєродонецьк</t>
  </si>
  <si>
    <t>Капітальний ремонт покрівлі житлового будинку по вул. Партизанська, 7 м. Сєвєродонецьк</t>
  </si>
  <si>
    <t>Капітальний ремонт покрівлі житлового будинку по вул. Партизанська, 26 м. Сєвєродонецьк</t>
  </si>
  <si>
    <t>Капітальний ремонт покрівлі житлового будинку по вул. Першотравнева, 5 м. Сєвєродонецьк</t>
  </si>
  <si>
    <t>Капітальний ремонт покрівлі житлового будинку по вул. Першотравнева, 6 м. Сєвєродонецьк</t>
  </si>
  <si>
    <t>Капітальний ремонт покрівлі житлового будинку по вул. Першотравнева, 7 м. Сєвєродонецьк</t>
  </si>
  <si>
    <t>Капітальний ремонт покрівлі житлового будинку по вул. Сметаніна, 16Б м. Сєвєродонецьк</t>
  </si>
  <si>
    <t>Капітальний ремонт покрівлі житлового будинку по вул. Сметаніна, 16Г м. Сєвєродонецьк</t>
  </si>
  <si>
    <t>Капітальний ремонт покрівлі житлового будинку по пр. Радянському, 3 м. Сєвєродонецьк</t>
  </si>
  <si>
    <t>Капітальний ремонт покрівлі житлового будинку по пр. Радянському, 6 м. Сєвєродонецьк</t>
  </si>
  <si>
    <t>Капітальний ремонт покрівлі житлового будинку по пр. Радянському, 10 м. Сєвєродонецьк</t>
  </si>
  <si>
    <t>Капітальний ремонт покрівлі житлового будинку по пр. Радянському, 13 м. Сєвєродонецьк</t>
  </si>
  <si>
    <t>Капітальний ремонт покрівлі житлового будинку по вул. Танкістів, 3 м. Сєвєродонецьк</t>
  </si>
  <si>
    <t>Капітальний ремонт покрівлі житлового будинку по вул. Танкістів, 4 м. Сєвєродонецьк</t>
  </si>
  <si>
    <t>Капітальний ремонт покрівлі житлового будинку по вул. Танкістів, 6 м. Сєвєродонецьк</t>
  </si>
  <si>
    <t>Капітальний ремонт покрівлі житлового будинку по вул. Федоренка, 8 м. Сєвєродонецьк</t>
  </si>
  <si>
    <t>Капітальний ремонт покрівлі житлового будинку по вул. Федоренка, 9А м. Сєвєродонецьк</t>
  </si>
  <si>
    <t>Капітальний ремонт покрівлі житлового будинку по вул. Федоренка, 25 м. Сєвєродонецьк</t>
  </si>
  <si>
    <t>Капітальний ремонт покрівлі житлового будинку по вул. Федоренка, 27 м. Сєвєродонецьк</t>
  </si>
  <si>
    <t>Капітальний ремонт покрівлі житлового будинку по пр. Хіміків, 15 м. Сєвєродонецьк</t>
  </si>
  <si>
    <t>Капітальний ремонт покрівлі житлового будинку по вул. Шевченко, 6А м. Сєвєродонецьк</t>
  </si>
  <si>
    <t>Капітальний ремонт покрівлі житлового будинку по вул. Енергетиків, 17 м. Сєвєродонецьк</t>
  </si>
  <si>
    <t>Капітальний ремонт покрівлі житлового будинку по вул. Енергетиків, 19 м. Сєвєродонецьк</t>
  </si>
  <si>
    <t>Капітальний ремонт покрівлі житлового будинку по вул. Енергетиків, 21 м. Сєвєродонецьк</t>
  </si>
  <si>
    <t>Капітальний ремонт покрівлі житлового будинку по вул. Енергетиків, 23 м. Сєвєродонецьк</t>
  </si>
  <si>
    <t>Капітальний ремонт електричних мереж житлових будинків з встановленням приладів обліку електричної енергії КП "Житлосервіс "Добробут" м. Сєвєродонецьк</t>
  </si>
  <si>
    <t>Капітальний ремонт зовнішніх та внутрішніх стін житлового будинку по вул.Гоголя, 29 м. Сєвєродонецьк</t>
  </si>
  <si>
    <t>Капітальний ремонт електричних мереж житлових гуртожитку по вул. Танкістів, 30 м. Сєвєродонецьк</t>
  </si>
  <si>
    <t>Капітальний ремонт ліфта житлового будинку по вул. Лисичанська, 5Б м. Сєвєродонецьк</t>
  </si>
  <si>
    <t>Капітальний ремонт ліфта житлового будинку по вул. Новікова, 11 (6 під.) м. Сєвєродонецьк</t>
  </si>
  <si>
    <t>Капітальний ремонт систем диспетчерезвції ліфтів житлових будинків м. Сєвєродонецьк</t>
  </si>
  <si>
    <t>Експертно-технічне обстеження ліфтів житлових будинків м. Сєвєродонецьк</t>
  </si>
  <si>
    <t>Погашення кредиторської заборгованості за 2013р. по об’єкту Капітальний ремонт покрівлі житлового будинку по вул. Науки, 13</t>
  </si>
  <si>
    <t>Погашення кредиторської заборгованості за 2013р. по об’єкту Капітальний ремонт покрівлі житлового будинку по вул. Гагаріна, 44</t>
  </si>
  <si>
    <t>Погашення кредиторської заборгованості за 2013р. по об’єкту Капітальний ремонт покрівлі житлового будинку по пр. Гвардійський, 6Б</t>
  </si>
  <si>
    <t>Погашення кредиторської заборгованості за 2013р. по об’єкту Капітальний ремонт покрівлі житлового будинку по пр. Радянському, 49</t>
  </si>
  <si>
    <t>Погашення кредиторської заборгованості за 2013р. по об’єкту Капітальний ремонт покрівлі житлового будинку по пр. Радянському, 54</t>
  </si>
  <si>
    <t>Погашення кредиторської заборгованості за 2013р. по об’єкту Капітальний ремонт покрівлі житлового будинку по вул. Науки, 7</t>
  </si>
  <si>
    <t>Погашення кредиторської заборгованості за 2013р. по об’єкту Капітальний ремонт покрівлі житлового будинку по вул. Науки, 9</t>
  </si>
  <si>
    <t>Погашення кредиторської заборгованості за 2013р. по об’єкту Капітальний ремонт внутрішньобудинкових електричних мереж житлового будинку по пр. Гвардійський, 6б</t>
  </si>
  <si>
    <t>Погашення кредиторської заборгованості за 2013р. по об’єкту Капітальний ремонт внутрішньобудинкових електричних мереж житлового будинку по пр. Гвардійський, 18</t>
  </si>
  <si>
    <t>Погашення кредиторської заборгованості за 2013р. по об’єкту Капітальний ремонт внутрішньобудинкових електричних мереж житлового будинку по вул. Маяковського, 21</t>
  </si>
  <si>
    <t>Погашення кредиторської заборгованості за 2013р. по об’єкту Капітальний ремонт покрівлі житлового будинку по вул. Вілєсова, 7А</t>
  </si>
  <si>
    <t>Погашення кредиторської заборгованості за 2013р. по об’єкту Капітальний ремонт покрівлі житлового будинку по вул. Курчатова, 23А</t>
  </si>
  <si>
    <t>Погашення кредиторської заборгованості за 2013р. по об’єкту Капітальний ремонт покрівлі житлового будинку по вул. Вілєсова, 16</t>
  </si>
  <si>
    <t>Погашення кредиторської заборгованості за 2013р. по об’єкту Капітальний ремонт покрівлі житлового будинку по вул. Новікова, 23Б</t>
  </si>
  <si>
    <t>від 29.05.2014 року №3891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</si>
</sst>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s>
  <fonts count="63">
    <font>
      <sz val="10"/>
      <name val="Arial Cyr"/>
      <family val="0"/>
    </font>
    <font>
      <b/>
      <sz val="8"/>
      <color indexed="8"/>
      <name val="Times New Roman"/>
      <family val="1"/>
    </font>
    <font>
      <sz val="10"/>
      <name val="Times New Roman"/>
      <family val="1"/>
    </font>
    <font>
      <b/>
      <sz val="11"/>
      <name val="Times New Roman"/>
      <family val="1"/>
    </font>
    <font>
      <b/>
      <sz val="12"/>
      <name val="Times New Roman"/>
      <family val="1"/>
    </font>
    <font>
      <sz val="7"/>
      <color indexed="8"/>
      <name val="Times New Roman"/>
      <family val="1"/>
    </font>
    <font>
      <sz val="7"/>
      <name val="Times New Roman"/>
      <family val="1"/>
    </font>
    <font>
      <sz val="9"/>
      <name val="Times New Roman"/>
      <family val="1"/>
    </font>
    <font>
      <b/>
      <sz val="8"/>
      <name val="Times New Roman"/>
      <family val="1"/>
    </font>
    <font>
      <b/>
      <sz val="14"/>
      <name val="Times New Roman"/>
      <family val="1"/>
    </font>
    <font>
      <sz val="14"/>
      <name val="Times New Roman"/>
      <family val="1"/>
    </font>
    <font>
      <sz val="12"/>
      <name val="Times New Roman"/>
      <family val="1"/>
    </font>
    <font>
      <sz val="14"/>
      <name val="Arial Cyr"/>
      <family val="0"/>
    </font>
    <font>
      <b/>
      <i/>
      <sz val="12"/>
      <name val="Times New Roman"/>
      <family val="1"/>
    </font>
    <font>
      <b/>
      <i/>
      <sz val="11"/>
      <name val="Times New Roman"/>
      <family val="1"/>
    </font>
    <font>
      <i/>
      <sz val="12"/>
      <name val="Times New Roman"/>
      <family val="1"/>
    </font>
    <font>
      <b/>
      <sz val="10"/>
      <name val="Arial Cyr"/>
      <family val="0"/>
    </font>
    <font>
      <i/>
      <sz val="11"/>
      <name val="Arial Cyr"/>
      <family val="0"/>
    </font>
    <font>
      <sz val="12"/>
      <name val="Times New Roman Cyr"/>
      <family val="0"/>
    </font>
    <font>
      <i/>
      <sz val="11"/>
      <name val="Times New Roman"/>
      <family val="1"/>
    </font>
    <font>
      <sz val="12"/>
      <color indexed="10"/>
      <name val="Times New Roman"/>
      <family val="1"/>
    </font>
    <font>
      <sz val="12"/>
      <color indexed="8"/>
      <name val="Times New Roman"/>
      <family val="1"/>
    </font>
    <font>
      <sz val="11"/>
      <name val="Times New Roman"/>
      <family val="1"/>
    </font>
    <font>
      <sz val="12"/>
      <color indexed="11"/>
      <name val="Times New Roman"/>
      <family val="1"/>
    </font>
    <font>
      <sz val="12"/>
      <name val="Arial Cyr"/>
      <family val="0"/>
    </font>
    <font>
      <b/>
      <i/>
      <sz val="11"/>
      <color indexed="10"/>
      <name val="Times New Roman"/>
      <family val="1"/>
    </font>
    <font>
      <b/>
      <i/>
      <sz val="10.5"/>
      <name val="Times New Roman"/>
      <family val="1"/>
    </font>
    <font>
      <b/>
      <i/>
      <sz val="10"/>
      <name val="Times New Roman"/>
      <family val="1"/>
    </font>
    <font>
      <b/>
      <i/>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hair"/>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98">
    <xf numFmtId="0" fontId="0" fillId="0" borderId="0" xfId="0" applyAlignment="1">
      <alignment/>
    </xf>
    <xf numFmtId="0" fontId="0" fillId="0" borderId="0" xfId="0" applyFill="1" applyAlignment="1">
      <alignment horizontal="center" vertical="center"/>
    </xf>
    <xf numFmtId="0" fontId="0" fillId="0" borderId="0" xfId="0" applyFill="1" applyAlignment="1">
      <alignment horizontal="left" vertical="center"/>
    </xf>
    <xf numFmtId="1" fontId="0" fillId="0" borderId="0" xfId="0" applyNumberFormat="1" applyFill="1" applyAlignment="1">
      <alignment horizontal="right" vertical="center"/>
    </xf>
    <xf numFmtId="1" fontId="1" fillId="0" borderId="0" xfId="0" applyNumberFormat="1" applyFont="1" applyFill="1" applyAlignment="1">
      <alignment horizontal="right"/>
    </xf>
    <xf numFmtId="1" fontId="2" fillId="0" borderId="0" xfId="0" applyNumberFormat="1" applyFont="1" applyFill="1" applyAlignment="1">
      <alignment horizontal="right" vertical="center"/>
    </xf>
    <xf numFmtId="1" fontId="3" fillId="0" borderId="0" xfId="0" applyNumberFormat="1" applyFont="1" applyFill="1" applyAlignment="1">
      <alignment horizontal="right" vertical="center"/>
    </xf>
    <xf numFmtId="1" fontId="4" fillId="0" borderId="0" xfId="0" applyNumberFormat="1" applyFont="1" applyFill="1" applyAlignment="1">
      <alignment horizontal="righ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0" fillId="0" borderId="0" xfId="0" applyNumberFormat="1" applyFont="1" applyFill="1" applyAlignment="1">
      <alignment horizontal="right" vertical="center"/>
    </xf>
    <xf numFmtId="1" fontId="8" fillId="0" borderId="0" xfId="0" applyNumberFormat="1" applyFont="1" applyFill="1" applyAlignment="1">
      <alignment horizontal="right"/>
    </xf>
    <xf numFmtId="1" fontId="7"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1" fontId="9" fillId="0" borderId="10" xfId="0" applyNumberFormat="1" applyFont="1" applyFill="1" applyBorder="1" applyAlignment="1">
      <alignment horizontal="right" vertical="center" wrapText="1"/>
    </xf>
    <xf numFmtId="9" fontId="11" fillId="0" borderId="10" xfId="0" applyNumberFormat="1" applyFont="1" applyFill="1" applyBorder="1" applyAlignment="1">
      <alignment horizontal="right" vertical="center" wrapText="1"/>
    </xf>
    <xf numFmtId="1" fontId="9" fillId="0" borderId="13" xfId="0" applyNumberFormat="1" applyFont="1" applyFill="1" applyBorder="1" applyAlignment="1">
      <alignment horizontal="right" vertical="center" wrapText="1"/>
    </xf>
    <xf numFmtId="0" fontId="12" fillId="0" borderId="10" xfId="0" applyFont="1" applyFill="1" applyBorder="1" applyAlignment="1">
      <alignment horizontal="left" vertical="center"/>
    </xf>
    <xf numFmtId="1" fontId="9" fillId="0" borderId="10" xfId="0" applyNumberFormat="1" applyFont="1" applyFill="1" applyBorder="1" applyAlignment="1">
      <alignment horizontal="right" vertical="center"/>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 fontId="13" fillId="0" borderId="10" xfId="0" applyNumberFormat="1" applyFont="1" applyFill="1" applyBorder="1" applyAlignment="1">
      <alignment horizontal="right" vertical="center" wrapText="1"/>
    </xf>
    <xf numFmtId="1" fontId="13" fillId="0" borderId="13" xfId="0" applyNumberFormat="1" applyFont="1" applyFill="1" applyBorder="1" applyAlignment="1">
      <alignment horizontal="right" vertical="center" wrapText="1"/>
    </xf>
    <xf numFmtId="0" fontId="0" fillId="0" borderId="10" xfId="0" applyFill="1" applyBorder="1" applyAlignment="1">
      <alignment horizontal="left" vertical="center"/>
    </xf>
    <xf numFmtId="1" fontId="13" fillId="0" borderId="10" xfId="0" applyNumberFormat="1" applyFont="1" applyFill="1" applyBorder="1" applyAlignment="1">
      <alignment horizontal="right" vertical="center"/>
    </xf>
    <xf numFmtId="1" fontId="0" fillId="0" borderId="0" xfId="0" applyNumberFormat="1" applyFill="1" applyAlignment="1">
      <alignment horizontal="left" vertical="center"/>
    </xf>
    <xf numFmtId="0" fontId="14" fillId="0" borderId="10" xfId="0" applyFont="1" applyFill="1" applyBorder="1" applyAlignment="1">
      <alignment horizontal="left" vertical="center" wrapText="1"/>
    </xf>
    <xf numFmtId="1" fontId="15" fillId="0" borderId="10" xfId="0" applyNumberFormat="1" applyFont="1" applyFill="1" applyBorder="1" applyAlignment="1">
      <alignment horizontal="right" vertical="center" wrapText="1"/>
    </xf>
    <xf numFmtId="1" fontId="15" fillId="0" borderId="13" xfId="0" applyNumberFormat="1" applyFont="1" applyFill="1" applyBorder="1" applyAlignment="1">
      <alignment horizontal="right" vertical="center" wrapText="1"/>
    </xf>
    <xf numFmtId="1" fontId="11" fillId="0" borderId="10" xfId="0" applyNumberFormat="1" applyFont="1" applyFill="1" applyBorder="1" applyAlignment="1">
      <alignment horizontal="right" vertical="center"/>
    </xf>
    <xf numFmtId="1" fontId="16" fillId="0" borderId="0" xfId="0" applyNumberFormat="1" applyFont="1" applyFill="1" applyAlignment="1">
      <alignment horizontal="left" vertical="center"/>
    </xf>
    <xf numFmtId="0" fontId="11" fillId="0" borderId="10" xfId="0" applyFont="1" applyFill="1" applyBorder="1" applyAlignment="1">
      <alignment wrapText="1"/>
    </xf>
    <xf numFmtId="1" fontId="11" fillId="0" borderId="10" xfId="0" applyNumberFormat="1" applyFont="1" applyFill="1" applyBorder="1" applyAlignment="1">
      <alignment horizontal="right" vertical="center" wrapText="1"/>
    </xf>
    <xf numFmtId="1" fontId="4" fillId="0" borderId="13" xfId="0" applyNumberFormat="1" applyFont="1" applyFill="1" applyBorder="1" applyAlignment="1">
      <alignment horizontal="right" vertical="center" wrapText="1"/>
    </xf>
    <xf numFmtId="0" fontId="11" fillId="0" borderId="10" xfId="0" applyFont="1" applyFill="1" applyBorder="1" applyAlignment="1">
      <alignment horizontal="left" vertical="top" wrapText="1"/>
    </xf>
    <xf numFmtId="0" fontId="17" fillId="0" borderId="10" xfId="0" applyFont="1" applyFill="1" applyBorder="1" applyAlignment="1">
      <alignment horizontal="center" vertical="center"/>
    </xf>
    <xf numFmtId="1" fontId="11" fillId="0" borderId="13" xfId="0" applyNumberFormat="1" applyFont="1" applyFill="1" applyBorder="1" applyAlignment="1">
      <alignment horizontal="right" vertical="center"/>
    </xf>
    <xf numFmtId="1" fontId="0" fillId="0" borderId="10" xfId="0" applyNumberFormat="1" applyFill="1" applyBorder="1" applyAlignment="1">
      <alignment horizontal="left" vertical="center"/>
    </xf>
    <xf numFmtId="1" fontId="18" fillId="0" borderId="10" xfId="0" applyNumberFormat="1" applyFont="1" applyFill="1" applyBorder="1" applyAlignment="1">
      <alignment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1" fontId="15" fillId="0" borderId="10" xfId="0" applyNumberFormat="1" applyFont="1" applyFill="1" applyBorder="1" applyAlignment="1">
      <alignment horizontal="right" vertical="center"/>
    </xf>
    <xf numFmtId="1" fontId="15" fillId="0" borderId="13" xfId="0" applyNumberFormat="1" applyFont="1" applyFill="1" applyBorder="1" applyAlignment="1">
      <alignment horizontal="right" vertical="center"/>
    </xf>
    <xf numFmtId="0" fontId="11" fillId="0" borderId="10" xfId="0" applyFont="1" applyFill="1" applyBorder="1" applyAlignment="1">
      <alignment horizontal="left" vertical="center"/>
    </xf>
    <xf numFmtId="0" fontId="11" fillId="0" borderId="0" xfId="0" applyFont="1" applyFill="1" applyAlignment="1">
      <alignment horizontal="left" vertical="center"/>
    </xf>
    <xf numFmtId="0" fontId="19" fillId="0" borderId="10" xfId="0" applyFont="1" applyFill="1" applyBorder="1" applyAlignment="1">
      <alignment horizontal="center" vertical="center"/>
    </xf>
    <xf numFmtId="1" fontId="11" fillId="0" borderId="0" xfId="0" applyNumberFormat="1" applyFont="1" applyFill="1" applyAlignment="1">
      <alignment horizontal="left" vertical="center"/>
    </xf>
    <xf numFmtId="0" fontId="14" fillId="0" borderId="10" xfId="0" applyFont="1" applyFill="1" applyBorder="1" applyAlignment="1">
      <alignment horizontal="left" vertical="top" wrapText="1"/>
    </xf>
    <xf numFmtId="0" fontId="11" fillId="0" borderId="10" xfId="0" applyFont="1" applyFill="1" applyBorder="1" applyAlignment="1">
      <alignment horizontal="center" vertical="center"/>
    </xf>
    <xf numFmtId="0" fontId="11" fillId="0" borderId="10" xfId="0" applyNumberFormat="1" applyFont="1" applyFill="1" applyBorder="1" applyAlignment="1">
      <alignment horizontal="right" vertical="center"/>
    </xf>
    <xf numFmtId="0" fontId="11" fillId="0" borderId="13" xfId="0" applyNumberFormat="1" applyFont="1" applyFill="1" applyBorder="1" applyAlignment="1">
      <alignment horizontal="right" vertical="center"/>
    </xf>
    <xf numFmtId="0" fontId="20" fillId="0" borderId="10" xfId="0" applyFont="1" applyFill="1" applyBorder="1" applyAlignment="1">
      <alignment horizontal="left" vertical="center"/>
    </xf>
    <xf numFmtId="0" fontId="20" fillId="0" borderId="10" xfId="0" applyNumberFormat="1" applyFont="1" applyFill="1" applyBorder="1" applyAlignment="1">
      <alignment horizontal="right" vertical="center"/>
    </xf>
    <xf numFmtId="2" fontId="11" fillId="0" borderId="14" xfId="0" applyNumberFormat="1" applyFont="1" applyFill="1" applyBorder="1" applyAlignment="1">
      <alignment horizontal="left" vertical="center" wrapText="1"/>
    </xf>
    <xf numFmtId="1" fontId="18" fillId="0" borderId="10" xfId="0" applyNumberFormat="1" applyFont="1" applyFill="1" applyBorder="1" applyAlignment="1">
      <alignment/>
    </xf>
    <xf numFmtId="0" fontId="11" fillId="0" borderId="10" xfId="0" applyFont="1" applyFill="1" applyBorder="1" applyAlignment="1">
      <alignment vertical="center" wrapText="1"/>
    </xf>
    <xf numFmtId="1" fontId="18" fillId="0" borderId="12" xfId="0" applyNumberFormat="1" applyFont="1" applyFill="1" applyBorder="1" applyAlignment="1">
      <alignment wrapText="1"/>
    </xf>
    <xf numFmtId="0" fontId="11" fillId="0" borderId="0" xfId="0" applyFont="1" applyFill="1" applyBorder="1" applyAlignment="1">
      <alignment horizontal="left" vertical="top"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5" fillId="0" borderId="10" xfId="0" applyFont="1" applyFill="1" applyBorder="1" applyAlignment="1">
      <alignment horizontal="right" vertical="center"/>
    </xf>
    <xf numFmtId="0" fontId="13" fillId="0" borderId="13" xfId="0" applyFont="1" applyFill="1" applyBorder="1" applyAlignment="1">
      <alignment horizontal="right" vertical="center"/>
    </xf>
    <xf numFmtId="0" fontId="11" fillId="0" borderId="13" xfId="0" applyFont="1" applyFill="1" applyBorder="1" applyAlignment="1">
      <alignment horizontal="right" vertical="center"/>
    </xf>
    <xf numFmtId="0" fontId="11" fillId="0" borderId="10" xfId="0" applyFont="1" applyFill="1" applyBorder="1" applyAlignment="1">
      <alignment vertical="top" wrapText="1"/>
    </xf>
    <xf numFmtId="0" fontId="16"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 fontId="13" fillId="0" borderId="13" xfId="0" applyNumberFormat="1" applyFont="1" applyFill="1" applyBorder="1" applyAlignment="1">
      <alignment horizontal="right" vertical="center"/>
    </xf>
    <xf numFmtId="9" fontId="15" fillId="0" borderId="10" xfId="0" applyNumberFormat="1" applyFont="1" applyFill="1" applyBorder="1" applyAlignment="1">
      <alignment horizontal="right" vertical="center" wrapText="1"/>
    </xf>
    <xf numFmtId="0" fontId="14"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right" vertical="center" wrapText="1"/>
    </xf>
    <xf numFmtId="0" fontId="11" fillId="0" borderId="13" xfId="0" applyFont="1" applyFill="1" applyBorder="1" applyAlignment="1">
      <alignment horizontal="right" vertical="center" wrapText="1"/>
    </xf>
    <xf numFmtId="0" fontId="13" fillId="33" borderId="10" xfId="0" applyFont="1" applyFill="1" applyBorder="1" applyAlignment="1">
      <alignment horizontal="center" vertical="center"/>
    </xf>
    <xf numFmtId="0" fontId="14" fillId="33" borderId="10" xfId="0" applyFont="1" applyFill="1" applyBorder="1" applyAlignment="1">
      <alignment horizontal="left" vertical="top" wrapText="1"/>
    </xf>
    <xf numFmtId="0" fontId="11" fillId="33" borderId="10" xfId="0" applyFont="1" applyFill="1" applyBorder="1" applyAlignment="1">
      <alignment horizontal="left" vertical="center" wrapText="1"/>
    </xf>
    <xf numFmtId="1" fontId="11" fillId="33" borderId="10" xfId="0" applyNumberFormat="1" applyFont="1" applyFill="1" applyBorder="1" applyAlignment="1">
      <alignment horizontal="right" vertical="center"/>
    </xf>
    <xf numFmtId="9" fontId="11" fillId="33" borderId="10" xfId="0" applyNumberFormat="1" applyFont="1" applyFill="1" applyBorder="1" applyAlignment="1">
      <alignment horizontal="right" vertical="center" wrapText="1"/>
    </xf>
    <xf numFmtId="1" fontId="11" fillId="33" borderId="13" xfId="0" applyNumberFormat="1" applyFont="1" applyFill="1" applyBorder="1" applyAlignment="1">
      <alignment horizontal="right" vertical="center"/>
    </xf>
    <xf numFmtId="0" fontId="11" fillId="33" borderId="10" xfId="0" applyFont="1" applyFill="1" applyBorder="1" applyAlignment="1">
      <alignment horizontal="left" vertical="center"/>
    </xf>
    <xf numFmtId="0" fontId="11" fillId="33" borderId="0" xfId="0" applyFont="1" applyFill="1" applyAlignment="1">
      <alignment horizontal="left" vertical="center"/>
    </xf>
    <xf numFmtId="0" fontId="18" fillId="0" borderId="12" xfId="0" applyFont="1" applyFill="1" applyBorder="1" applyAlignment="1">
      <alignment wrapText="1"/>
    </xf>
    <xf numFmtId="0" fontId="21" fillId="0" borderId="10" xfId="0" applyFont="1" applyFill="1" applyBorder="1" applyAlignment="1">
      <alignment horizontal="justify" vertical="top" wrapText="1"/>
    </xf>
    <xf numFmtId="0" fontId="22" fillId="0" borderId="10" xfId="0" applyFont="1" applyFill="1" applyBorder="1" applyAlignment="1">
      <alignment horizontal="right" vertical="center" wrapText="1"/>
    </xf>
    <xf numFmtId="0" fontId="22" fillId="0" borderId="13" xfId="0" applyFont="1" applyFill="1" applyBorder="1" applyAlignment="1">
      <alignment horizontal="right" vertical="center" wrapText="1"/>
    </xf>
    <xf numFmtId="1" fontId="4" fillId="0" borderId="10" xfId="0" applyNumberFormat="1" applyFont="1" applyFill="1" applyBorder="1" applyAlignment="1">
      <alignment horizontal="right" vertical="center" wrapText="1"/>
    </xf>
    <xf numFmtId="9" fontId="4" fillId="0" borderId="10" xfId="0" applyNumberFormat="1" applyFont="1" applyFill="1" applyBorder="1" applyAlignment="1">
      <alignment horizontal="right" vertical="center" wrapText="1"/>
    </xf>
    <xf numFmtId="1" fontId="4" fillId="0" borderId="10" xfId="0" applyNumberFormat="1" applyFont="1" applyFill="1" applyBorder="1" applyAlignment="1">
      <alignment horizontal="right" vertical="center"/>
    </xf>
    <xf numFmtId="0" fontId="19" fillId="0" borderId="10" xfId="0" applyFont="1" applyFill="1" applyBorder="1" applyAlignment="1">
      <alignment horizontal="right" vertical="center" wrapText="1"/>
    </xf>
    <xf numFmtId="0" fontId="13" fillId="0" borderId="10" xfId="0" applyFont="1" applyFill="1" applyBorder="1" applyAlignment="1">
      <alignment horizontal="right" vertical="center" wrapText="1"/>
    </xf>
    <xf numFmtId="0" fontId="13" fillId="0" borderId="13" xfId="0" applyFont="1" applyFill="1" applyBorder="1" applyAlignment="1">
      <alignment horizontal="right" vertical="center" wrapText="1"/>
    </xf>
    <xf numFmtId="0" fontId="0" fillId="0" borderId="10" xfId="0" applyFill="1" applyBorder="1" applyAlignment="1">
      <alignment horizontal="center" vertical="center"/>
    </xf>
    <xf numFmtId="0" fontId="20" fillId="0" borderId="10" xfId="0" applyFont="1" applyFill="1" applyBorder="1" applyAlignment="1">
      <alignment horizontal="right" vertical="center" wrapText="1"/>
    </xf>
    <xf numFmtId="9" fontId="20" fillId="0" borderId="10" xfId="0" applyNumberFormat="1" applyFont="1" applyFill="1" applyBorder="1" applyAlignment="1">
      <alignment horizontal="right" vertical="center" wrapText="1"/>
    </xf>
    <xf numFmtId="0" fontId="4" fillId="0" borderId="0" xfId="0" applyFont="1" applyFill="1" applyAlignment="1">
      <alignment horizontal="left" vertical="center"/>
    </xf>
    <xf numFmtId="0" fontId="15" fillId="0" borderId="10" xfId="0" applyFont="1" applyFill="1" applyBorder="1" applyAlignment="1">
      <alignment horizontal="right" vertical="center" wrapText="1"/>
    </xf>
    <xf numFmtId="0" fontId="11" fillId="0" borderId="15" xfId="0" applyFont="1" applyFill="1" applyBorder="1" applyAlignment="1">
      <alignment horizontal="right" vertical="center" wrapText="1"/>
    </xf>
    <xf numFmtId="0" fontId="11" fillId="0" borderId="11" xfId="0" applyFont="1" applyFill="1" applyBorder="1" applyAlignment="1">
      <alignment horizontal="left" vertical="center"/>
    </xf>
    <xf numFmtId="1" fontId="11" fillId="0" borderId="11" xfId="0" applyNumberFormat="1" applyFont="1" applyFill="1" applyBorder="1" applyAlignment="1">
      <alignment horizontal="right" vertical="center"/>
    </xf>
    <xf numFmtId="0" fontId="23" fillId="0" borderId="10" xfId="0" applyFont="1" applyFill="1" applyBorder="1" applyAlignment="1">
      <alignment horizontal="left" vertical="center"/>
    </xf>
    <xf numFmtId="0" fontId="11" fillId="0" borderId="16" xfId="0" applyFont="1" applyFill="1" applyBorder="1" applyAlignment="1">
      <alignment horizontal="right" vertical="center" wrapText="1"/>
    </xf>
    <xf numFmtId="0" fontId="11" fillId="0" borderId="12" xfId="0" applyFont="1" applyFill="1" applyBorder="1" applyAlignment="1">
      <alignment horizontal="left" vertical="center"/>
    </xf>
    <xf numFmtId="1" fontId="11" fillId="0" borderId="12" xfId="0" applyNumberFormat="1" applyFont="1" applyFill="1" applyBorder="1" applyAlignment="1">
      <alignment horizontal="right" vertical="center"/>
    </xf>
    <xf numFmtId="0" fontId="2" fillId="0" borderId="10" xfId="0" applyFont="1" applyFill="1" applyBorder="1" applyAlignment="1">
      <alignment horizontal="left" vertical="center" wrapText="1"/>
    </xf>
    <xf numFmtId="1" fontId="11" fillId="0" borderId="13"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13" fillId="0" borderId="0" xfId="0" applyFont="1" applyFill="1" applyAlignment="1">
      <alignment horizontal="left" vertical="center" wrapText="1"/>
    </xf>
    <xf numFmtId="0" fontId="11" fillId="0" borderId="11" xfId="0" applyFont="1" applyFill="1" applyBorder="1" applyAlignment="1">
      <alignment horizontal="left" vertical="center" wrapText="1"/>
    </xf>
    <xf numFmtId="0" fontId="24" fillId="0" borderId="10" xfId="0" applyFont="1" applyFill="1" applyBorder="1" applyAlignment="1">
      <alignment horizontal="left" vertical="center"/>
    </xf>
    <xf numFmtId="0" fontId="14"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11" fillId="33" borderId="10" xfId="0" applyFont="1" applyFill="1" applyBorder="1" applyAlignment="1">
      <alignment horizontal="right" vertical="center" wrapText="1"/>
    </xf>
    <xf numFmtId="0" fontId="11" fillId="33" borderId="13" xfId="0" applyFont="1" applyFill="1" applyBorder="1" applyAlignment="1">
      <alignment horizontal="right" vertical="center" wrapText="1"/>
    </xf>
    <xf numFmtId="0" fontId="25" fillId="0" borderId="10" xfId="0" applyFont="1" applyFill="1" applyBorder="1" applyAlignment="1">
      <alignment horizontal="center" vertical="center" wrapText="1"/>
    </xf>
    <xf numFmtId="0" fontId="11" fillId="0" borderId="0" xfId="0" applyFont="1" applyFill="1" applyAlignment="1">
      <alignment wrapText="1"/>
    </xf>
    <xf numFmtId="0" fontId="4"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9" fontId="10" fillId="0" borderId="10" xfId="0" applyNumberFormat="1" applyFont="1" applyFill="1" applyBorder="1" applyAlignment="1">
      <alignment horizontal="right" vertical="center" wrapText="1"/>
    </xf>
    <xf numFmtId="0" fontId="27" fillId="0" borderId="10" xfId="0" applyFont="1" applyFill="1" applyBorder="1" applyAlignment="1">
      <alignment horizontal="center" vertical="center" wrapText="1"/>
    </xf>
    <xf numFmtId="1" fontId="4" fillId="0" borderId="13" xfId="0" applyNumberFormat="1" applyFont="1" applyFill="1" applyBorder="1" applyAlignment="1">
      <alignment horizontal="right" vertical="center"/>
    </xf>
    <xf numFmtId="0" fontId="15" fillId="0" borderId="10" xfId="0" applyFont="1" applyFill="1" applyBorder="1" applyAlignment="1">
      <alignment horizontal="left" vertical="center"/>
    </xf>
    <xf numFmtId="0" fontId="4" fillId="0" borderId="17" xfId="0" applyFont="1" applyFill="1" applyBorder="1" applyAlignment="1">
      <alignment horizontal="center" vertical="center"/>
    </xf>
    <xf numFmtId="0" fontId="13" fillId="0" borderId="10" xfId="0" applyFont="1" applyFill="1" applyBorder="1" applyAlignment="1">
      <alignment horizontal="center" vertical="center" wrapText="1" shrinkToFit="1"/>
    </xf>
    <xf numFmtId="2" fontId="11" fillId="0" borderId="18" xfId="0" applyNumberFormat="1" applyFont="1" applyFill="1" applyBorder="1" applyAlignment="1">
      <alignment horizontal="left" vertical="center" wrapText="1"/>
    </xf>
    <xf numFmtId="0" fontId="27" fillId="0" borderId="10" xfId="0" applyFont="1" applyFill="1" applyBorder="1" applyAlignment="1">
      <alignment horizontal="center" vertical="center"/>
    </xf>
    <xf numFmtId="0" fontId="11" fillId="0" borderId="10" xfId="0" applyFont="1" applyFill="1" applyBorder="1" applyAlignment="1">
      <alignment vertical="justify"/>
    </xf>
    <xf numFmtId="1" fontId="28" fillId="0" borderId="10" xfId="0" applyNumberFormat="1" applyFont="1" applyFill="1" applyBorder="1" applyAlignment="1">
      <alignment horizontal="right" vertical="center"/>
    </xf>
    <xf numFmtId="1" fontId="28" fillId="0" borderId="13" xfId="0" applyNumberFormat="1" applyFont="1" applyFill="1" applyBorder="1" applyAlignment="1">
      <alignment horizontal="right" vertical="center"/>
    </xf>
    <xf numFmtId="164" fontId="0" fillId="0" borderId="10" xfId="0" applyNumberFormat="1" applyFill="1" applyBorder="1" applyAlignment="1">
      <alignment horizontal="left" vertical="center"/>
    </xf>
    <xf numFmtId="0" fontId="28"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27" fillId="0" borderId="19"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20" xfId="0" applyFont="1" applyFill="1" applyBorder="1" applyAlignment="1">
      <alignment horizontal="left" vertical="center" wrapText="1"/>
    </xf>
    <xf numFmtId="1" fontId="11" fillId="0" borderId="21" xfId="0" applyNumberFormat="1" applyFont="1" applyFill="1" applyBorder="1" applyAlignment="1">
      <alignment horizontal="right" vertical="center" wrapText="1"/>
    </xf>
    <xf numFmtId="1" fontId="0" fillId="0" borderId="10" xfId="0" applyNumberFormat="1" applyFill="1" applyBorder="1" applyAlignment="1">
      <alignment horizontal="right" vertical="center"/>
    </xf>
    <xf numFmtId="1" fontId="0" fillId="0" borderId="13" xfId="0" applyNumberFormat="1" applyFill="1" applyBorder="1" applyAlignment="1">
      <alignment horizontal="right" vertical="center"/>
    </xf>
    <xf numFmtId="1" fontId="13" fillId="0" borderId="21" xfId="0" applyNumberFormat="1" applyFont="1" applyFill="1" applyBorder="1" applyAlignment="1">
      <alignment horizontal="right" vertical="center" wrapText="1"/>
    </xf>
    <xf numFmtId="1" fontId="13" fillId="0" borderId="22" xfId="0" applyNumberFormat="1" applyFont="1" applyFill="1" applyBorder="1" applyAlignment="1">
      <alignment horizontal="right" vertical="center" wrapText="1"/>
    </xf>
    <xf numFmtId="0" fontId="13" fillId="0" borderId="12" xfId="0" applyFont="1" applyFill="1" applyBorder="1" applyAlignment="1">
      <alignment horizontal="center" vertical="center"/>
    </xf>
    <xf numFmtId="0" fontId="27" fillId="0" borderId="21" xfId="0" applyFont="1" applyFill="1" applyBorder="1" applyAlignment="1">
      <alignment horizontal="center" vertical="center" wrapText="1"/>
    </xf>
    <xf numFmtId="0" fontId="22" fillId="0" borderId="21" xfId="0" applyFont="1" applyFill="1" applyBorder="1" applyAlignment="1">
      <alignment horizontal="left" vertical="center" wrapText="1"/>
    </xf>
    <xf numFmtId="0" fontId="22" fillId="0" borderId="23" xfId="0" applyFont="1" applyFill="1" applyBorder="1" applyAlignment="1">
      <alignment horizontal="left" vertical="center" wrapText="1"/>
    </xf>
    <xf numFmtId="1" fontId="11" fillId="0" borderId="23" xfId="0" applyNumberFormat="1" applyFont="1" applyFill="1" applyBorder="1" applyAlignment="1">
      <alignment horizontal="right" vertical="center" wrapText="1"/>
    </xf>
    <xf numFmtId="1" fontId="11" fillId="0" borderId="24" xfId="0" applyNumberFormat="1" applyFont="1" applyFill="1" applyBorder="1" applyAlignment="1">
      <alignment horizontal="right" vertical="center" wrapText="1"/>
    </xf>
    <xf numFmtId="0" fontId="13" fillId="0" borderId="23" xfId="0" applyFont="1" applyFill="1" applyBorder="1" applyAlignment="1">
      <alignment horizontal="center" vertical="center" wrapText="1"/>
    </xf>
    <xf numFmtId="0" fontId="22" fillId="0" borderId="25" xfId="0" applyFont="1" applyFill="1" applyBorder="1" applyAlignment="1">
      <alignment horizontal="left" vertical="center" wrapText="1"/>
    </xf>
    <xf numFmtId="1" fontId="13" fillId="0" borderId="25" xfId="0" applyNumberFormat="1" applyFont="1" applyFill="1" applyBorder="1" applyAlignment="1">
      <alignment vertical="center" wrapText="1"/>
    </xf>
    <xf numFmtId="1" fontId="13" fillId="0" borderId="26" xfId="0" applyNumberFormat="1" applyFont="1" applyFill="1" applyBorder="1" applyAlignment="1">
      <alignment vertical="center" wrapText="1"/>
    </xf>
    <xf numFmtId="0" fontId="27" fillId="0" borderId="22" xfId="0" applyFont="1" applyFill="1" applyBorder="1" applyAlignment="1">
      <alignment horizontal="center" vertical="center" wrapText="1"/>
    </xf>
    <xf numFmtId="1" fontId="28" fillId="0" borderId="10" xfId="0" applyNumberFormat="1" applyFont="1" applyFill="1" applyBorder="1" applyAlignment="1">
      <alignment vertical="center"/>
    </xf>
    <xf numFmtId="1" fontId="28" fillId="0" borderId="13" xfId="0" applyNumberFormat="1" applyFont="1" applyFill="1" applyBorder="1" applyAlignment="1">
      <alignment vertical="center"/>
    </xf>
    <xf numFmtId="0" fontId="13" fillId="0" borderId="0" xfId="0" applyFont="1" applyFill="1" applyBorder="1" applyAlignment="1">
      <alignment horizontal="center" vertical="center"/>
    </xf>
    <xf numFmtId="1" fontId="11" fillId="0" borderId="21" xfId="0" applyNumberFormat="1"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1" fontId="13" fillId="0" borderId="23" xfId="0" applyNumberFormat="1" applyFont="1" applyFill="1" applyBorder="1" applyAlignment="1">
      <alignment horizontal="right" vertical="center" wrapText="1"/>
    </xf>
    <xf numFmtId="1" fontId="13" fillId="0" borderId="24" xfId="0" applyNumberFormat="1" applyFont="1" applyFill="1" applyBorder="1" applyAlignment="1">
      <alignment horizontal="right" vertical="center" wrapText="1"/>
    </xf>
    <xf numFmtId="1" fontId="11" fillId="0" borderId="0" xfId="0" applyNumberFormat="1" applyFont="1" applyFill="1" applyBorder="1" applyAlignment="1">
      <alignment horizontal="right" vertical="center" wrapText="1"/>
    </xf>
    <xf numFmtId="9" fontId="11" fillId="0" borderId="11" xfId="0" applyNumberFormat="1" applyFont="1" applyFill="1" applyBorder="1" applyAlignment="1">
      <alignment horizontal="right" vertical="center" wrapText="1"/>
    </xf>
    <xf numFmtId="0" fontId="0" fillId="0" borderId="11" xfId="0" applyFill="1" applyBorder="1" applyAlignment="1">
      <alignment horizontal="left" vertical="center"/>
    </xf>
    <xf numFmtId="0" fontId="22" fillId="0" borderId="1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vertical="center" wrapText="1"/>
    </xf>
    <xf numFmtId="1" fontId="22" fillId="0" borderId="13" xfId="0" applyNumberFormat="1" applyFont="1" applyFill="1" applyBorder="1" applyAlignment="1">
      <alignment horizontal="right" vertical="center" wrapText="1"/>
    </xf>
    <xf numFmtId="0" fontId="11" fillId="0" borderId="11" xfId="0" applyFont="1" applyFill="1" applyBorder="1" applyAlignment="1">
      <alignment vertical="center" wrapText="1"/>
    </xf>
    <xf numFmtId="1" fontId="22" fillId="0" borderId="10" xfId="0" applyNumberFormat="1" applyFont="1" applyFill="1" applyBorder="1" applyAlignment="1">
      <alignment horizontal="right" vertical="center" wrapText="1"/>
    </xf>
    <xf numFmtId="1" fontId="19" fillId="0" borderId="10" xfId="0" applyNumberFormat="1" applyFont="1" applyFill="1" applyBorder="1" applyAlignment="1">
      <alignment horizontal="right" vertical="center" wrapText="1"/>
    </xf>
    <xf numFmtId="0" fontId="0" fillId="0" borderId="10"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0" xfId="0" applyFont="1" applyFill="1" applyBorder="1" applyAlignment="1">
      <alignment horizontal="center" vertical="center" wrapText="1"/>
    </xf>
    <xf numFmtId="1" fontId="20" fillId="0" borderId="13" xfId="0" applyNumberFormat="1" applyFont="1" applyFill="1" applyBorder="1" applyAlignment="1">
      <alignment horizontal="right" vertical="center" wrapText="1"/>
    </xf>
    <xf numFmtId="1" fontId="2" fillId="0" borderId="10" xfId="0" applyNumberFormat="1" applyFont="1" applyFill="1" applyBorder="1" applyAlignment="1">
      <alignment horizontal="right" vertical="center"/>
    </xf>
    <xf numFmtId="1" fontId="2" fillId="0" borderId="13" xfId="0" applyNumberFormat="1" applyFont="1" applyFill="1" applyBorder="1" applyAlignment="1">
      <alignment horizontal="right" vertical="center"/>
    </xf>
    <xf numFmtId="0" fontId="11" fillId="0" borderId="10" xfId="0" applyFont="1" applyFill="1" applyBorder="1" applyAlignment="1">
      <alignment horizontal="center" vertical="center" wrapText="1"/>
    </xf>
    <xf numFmtId="9" fontId="9" fillId="0" borderId="10"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0" fontId="11" fillId="0" borderId="12" xfId="0" applyFont="1" applyFill="1" applyBorder="1" applyAlignment="1">
      <alignment horizontal="left" vertical="center" wrapText="1"/>
    </xf>
    <xf numFmtId="1" fontId="4" fillId="0" borderId="12" xfId="0" applyNumberFormat="1" applyFont="1" applyFill="1" applyBorder="1" applyAlignment="1">
      <alignment horizontal="right" vertical="center" wrapText="1"/>
    </xf>
    <xf numFmtId="9" fontId="11" fillId="0" borderId="12" xfId="0" applyNumberFormat="1" applyFont="1" applyFill="1" applyBorder="1" applyAlignment="1">
      <alignment horizontal="right" vertical="center" wrapText="1"/>
    </xf>
    <xf numFmtId="1" fontId="4" fillId="0" borderId="16" xfId="0" applyNumberFormat="1" applyFont="1" applyFill="1" applyBorder="1" applyAlignment="1">
      <alignment horizontal="right" vertical="center" wrapText="1"/>
    </xf>
    <xf numFmtId="0" fontId="0" fillId="0" borderId="12" xfId="0" applyFill="1" applyBorder="1" applyAlignment="1">
      <alignment horizontal="left" vertical="center"/>
    </xf>
    <xf numFmtId="0" fontId="11" fillId="0" borderId="0" xfId="0" applyFont="1" applyFill="1" applyAlignment="1">
      <alignment horizontal="center" vertical="center"/>
    </xf>
    <xf numFmtId="0" fontId="10" fillId="0" borderId="0" xfId="0" applyFont="1" applyFill="1" applyAlignment="1">
      <alignment horizontal="left" vertical="center"/>
    </xf>
    <xf numFmtId="1" fontId="10" fillId="0" borderId="0" xfId="0" applyNumberFormat="1" applyFont="1" applyFill="1" applyAlignment="1">
      <alignment horizontal="right" vertical="center"/>
    </xf>
    <xf numFmtId="1" fontId="11" fillId="0" borderId="0" xfId="0" applyNumberFormat="1" applyFont="1" applyFill="1" applyAlignment="1">
      <alignment horizontal="right" vertical="center"/>
    </xf>
    <xf numFmtId="0" fontId="4"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2"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1"/>
  <sheetViews>
    <sheetView tabSelected="1" zoomScalePageLayoutView="0" workbookViewId="0" topLeftCell="A1">
      <selection activeCell="K4" sqref="K4"/>
    </sheetView>
  </sheetViews>
  <sheetFormatPr defaultColWidth="9.00390625" defaultRowHeight="12.75"/>
  <cols>
    <col min="1" max="1" width="12.00390625" style="1" customWidth="1"/>
    <col min="2" max="2" width="18.00390625" style="1" customWidth="1"/>
    <col min="3" max="3" width="59.375" style="2" customWidth="1"/>
    <col min="4" max="4" width="15.00390625" style="3" customWidth="1"/>
    <col min="5" max="5" width="11.875" style="3" customWidth="1"/>
    <col min="6" max="6" width="15.125" style="5" customWidth="1"/>
    <col min="7" max="7" width="15.875" style="5" hidden="1" customWidth="1"/>
    <col min="8" max="8" width="10.625" style="2" hidden="1" customWidth="1"/>
    <col min="9" max="9" width="13.25390625" style="2" customWidth="1"/>
    <col min="10" max="16384" width="9.125" style="2" customWidth="1"/>
  </cols>
  <sheetData>
    <row r="1" spans="6:9" ht="14.25">
      <c r="F1" s="4"/>
      <c r="I1" s="6" t="s">
        <v>375</v>
      </c>
    </row>
    <row r="2" spans="6:9" ht="15.75">
      <c r="F2" s="4"/>
      <c r="I2" s="7" t="s">
        <v>376</v>
      </c>
    </row>
    <row r="3" spans="6:9" ht="15.75">
      <c r="F3" s="4"/>
      <c r="I3" s="7" t="s">
        <v>701</v>
      </c>
    </row>
    <row r="4" spans="6:10" ht="12.75">
      <c r="F4" s="4"/>
      <c r="J4" s="2">
        <v>0</v>
      </c>
    </row>
    <row r="5" spans="1:9" ht="15.75">
      <c r="A5" s="191" t="s">
        <v>377</v>
      </c>
      <c r="B5" s="191"/>
      <c r="C5" s="191"/>
      <c r="D5" s="191"/>
      <c r="E5" s="191"/>
      <c r="F5" s="191"/>
      <c r="G5" s="191"/>
      <c r="H5" s="191"/>
      <c r="I5" s="191"/>
    </row>
    <row r="6" ht="12.75">
      <c r="I6" s="5" t="s">
        <v>378</v>
      </c>
    </row>
    <row r="7" spans="1:12" ht="42" customHeight="1">
      <c r="A7" s="8" t="s">
        <v>379</v>
      </c>
      <c r="B7" s="9" t="s">
        <v>380</v>
      </c>
      <c r="C7" s="192" t="s">
        <v>381</v>
      </c>
      <c r="D7" s="194" t="s">
        <v>382</v>
      </c>
      <c r="E7" s="194" t="s">
        <v>383</v>
      </c>
      <c r="F7" s="194" t="s">
        <v>384</v>
      </c>
      <c r="G7" s="10" t="s">
        <v>385</v>
      </c>
      <c r="H7" s="196" t="s">
        <v>386</v>
      </c>
      <c r="I7" s="10" t="s">
        <v>385</v>
      </c>
      <c r="K7" s="11"/>
      <c r="L7" s="12"/>
    </row>
    <row r="8" spans="1:12" ht="55.5" customHeight="1">
      <c r="A8" s="9" t="s">
        <v>387</v>
      </c>
      <c r="B8" s="8" t="s">
        <v>388</v>
      </c>
      <c r="C8" s="193"/>
      <c r="D8" s="195"/>
      <c r="E8" s="195"/>
      <c r="F8" s="195"/>
      <c r="G8" s="13" t="s">
        <v>389</v>
      </c>
      <c r="H8" s="197"/>
      <c r="I8" s="13" t="s">
        <v>389</v>
      </c>
      <c r="K8" s="11"/>
      <c r="L8" s="12"/>
    </row>
    <row r="9" spans="1:12" ht="40.5" customHeight="1">
      <c r="A9" s="14"/>
      <c r="B9" s="14" t="s">
        <v>390</v>
      </c>
      <c r="C9" s="15"/>
      <c r="D9" s="16">
        <f>+D10+D79</f>
        <v>33348568</v>
      </c>
      <c r="E9" s="17">
        <v>0</v>
      </c>
      <c r="F9" s="16">
        <f>+F10+F79</f>
        <v>33348568</v>
      </c>
      <c r="G9" s="18">
        <f>+G10+G79</f>
        <v>20057109</v>
      </c>
      <c r="H9" s="19"/>
      <c r="I9" s="20">
        <f>+I10+I79</f>
        <v>18786920</v>
      </c>
      <c r="K9" s="11"/>
      <c r="L9" s="12"/>
    </row>
    <row r="10" spans="1:11" ht="31.5" customHeight="1">
      <c r="A10" s="21">
        <v>150101</v>
      </c>
      <c r="B10" s="22" t="s">
        <v>391</v>
      </c>
      <c r="C10" s="23"/>
      <c r="D10" s="24">
        <f>+D11+D19+D26+D63+D66</f>
        <v>26208984</v>
      </c>
      <c r="E10" s="17">
        <v>0</v>
      </c>
      <c r="F10" s="24">
        <f>+F11+F19+F26+F63+F66</f>
        <v>26208984</v>
      </c>
      <c r="G10" s="25">
        <f>+G11+G19+G26+G63+G66</f>
        <v>14312447</v>
      </c>
      <c r="H10" s="26"/>
      <c r="I10" s="27">
        <f>+I11+I19+I26+I63+I66</f>
        <v>12847336</v>
      </c>
      <c r="J10" s="28"/>
      <c r="K10" s="28"/>
    </row>
    <row r="11" spans="1:11" ht="45">
      <c r="A11" s="22">
        <v>3122</v>
      </c>
      <c r="B11" s="29" t="s">
        <v>392</v>
      </c>
      <c r="C11" s="23"/>
      <c r="D11" s="30">
        <f>+D12+D13+D14+D16+D17+D18</f>
        <v>1912965</v>
      </c>
      <c r="E11" s="17">
        <v>0</v>
      </c>
      <c r="F11" s="30">
        <f>+F12+F13+F14+F16+F17+F18</f>
        <v>1912965</v>
      </c>
      <c r="G11" s="31">
        <f>+G12+G13+G14+G16</f>
        <v>1779292</v>
      </c>
      <c r="H11" s="26"/>
      <c r="I11" s="32">
        <f>+I12+I13+I14+I16+I17+I18</f>
        <v>1912965</v>
      </c>
      <c r="J11" s="33"/>
      <c r="K11" s="28"/>
    </row>
    <row r="12" spans="1:10" ht="49.5" customHeight="1">
      <c r="A12" s="22"/>
      <c r="B12" s="29"/>
      <c r="C12" s="34" t="s">
        <v>393</v>
      </c>
      <c r="D12" s="35">
        <v>52828</v>
      </c>
      <c r="E12" s="17">
        <v>0</v>
      </c>
      <c r="F12" s="35">
        <v>52828</v>
      </c>
      <c r="G12" s="36">
        <v>52828</v>
      </c>
      <c r="H12" s="26"/>
      <c r="I12" s="32">
        <f>+G12-H12</f>
        <v>52828</v>
      </c>
      <c r="J12" s="33"/>
    </row>
    <row r="13" spans="1:10" ht="36.75" customHeight="1">
      <c r="A13" s="22"/>
      <c r="B13" s="29"/>
      <c r="C13" s="34" t="s">
        <v>394</v>
      </c>
      <c r="D13" s="35">
        <v>996825</v>
      </c>
      <c r="E13" s="17">
        <v>0</v>
      </c>
      <c r="F13" s="35">
        <v>996825</v>
      </c>
      <c r="G13" s="36">
        <v>996825</v>
      </c>
      <c r="H13" s="26"/>
      <c r="I13" s="32">
        <f>+G13-H13</f>
        <v>996825</v>
      </c>
      <c r="J13" s="33"/>
    </row>
    <row r="14" spans="1:10" ht="36" customHeight="1">
      <c r="A14" s="22"/>
      <c r="B14" s="29"/>
      <c r="C14" s="37" t="s">
        <v>395</v>
      </c>
      <c r="D14" s="35">
        <f>375721+307989-1000</f>
        <v>682710</v>
      </c>
      <c r="E14" s="17">
        <v>0</v>
      </c>
      <c r="F14" s="35">
        <f>375721+307989-1000</f>
        <v>682710</v>
      </c>
      <c r="G14" s="36">
        <f>375721+307989</f>
        <v>683710</v>
      </c>
      <c r="H14" s="26"/>
      <c r="I14" s="32">
        <v>682710</v>
      </c>
      <c r="J14" s="33"/>
    </row>
    <row r="15" spans="1:10" ht="31.5" hidden="1">
      <c r="A15" s="22"/>
      <c r="B15" s="38"/>
      <c r="C15" s="37" t="s">
        <v>396</v>
      </c>
      <c r="D15" s="32">
        <v>6689580</v>
      </c>
      <c r="E15" s="17">
        <v>0</v>
      </c>
      <c r="F15" s="32">
        <v>6689580</v>
      </c>
      <c r="G15" s="39">
        <v>6689580</v>
      </c>
      <c r="H15" s="26"/>
      <c r="I15" s="32">
        <f>+G15-H15</f>
        <v>6689580</v>
      </c>
      <c r="J15" s="33"/>
    </row>
    <row r="16" spans="1:10" ht="36" customHeight="1">
      <c r="A16" s="22"/>
      <c r="B16" s="38"/>
      <c r="C16" s="37" t="s">
        <v>397</v>
      </c>
      <c r="D16" s="32">
        <v>45929</v>
      </c>
      <c r="E16" s="17">
        <v>0</v>
      </c>
      <c r="F16" s="32">
        <v>45929</v>
      </c>
      <c r="G16" s="39">
        <v>45929</v>
      </c>
      <c r="H16" s="26"/>
      <c r="I16" s="32">
        <f>+G16-H16</f>
        <v>45929</v>
      </c>
      <c r="J16" s="33"/>
    </row>
    <row r="17" spans="1:10" ht="50.25" customHeight="1">
      <c r="A17" s="22"/>
      <c r="B17" s="38"/>
      <c r="C17" s="37" t="s">
        <v>398</v>
      </c>
      <c r="D17" s="32">
        <v>7509</v>
      </c>
      <c r="E17" s="17">
        <v>0</v>
      </c>
      <c r="F17" s="32">
        <v>7509</v>
      </c>
      <c r="G17" s="39"/>
      <c r="H17" s="40"/>
      <c r="I17" s="32">
        <v>7509</v>
      </c>
      <c r="J17" s="33"/>
    </row>
    <row r="18" spans="1:10" ht="67.5" customHeight="1">
      <c r="A18" s="22"/>
      <c r="B18" s="38"/>
      <c r="C18" s="41" t="s">
        <v>399</v>
      </c>
      <c r="D18" s="32">
        <v>127164</v>
      </c>
      <c r="E18" s="17">
        <v>0</v>
      </c>
      <c r="F18" s="32">
        <v>127164</v>
      </c>
      <c r="G18" s="39"/>
      <c r="H18" s="40"/>
      <c r="I18" s="32">
        <v>127164</v>
      </c>
      <c r="J18" s="33"/>
    </row>
    <row r="19" spans="1:9" s="47" customFormat="1" ht="65.25" customHeight="1">
      <c r="A19" s="42">
        <v>3131</v>
      </c>
      <c r="B19" s="29" t="s">
        <v>400</v>
      </c>
      <c r="C19" s="43"/>
      <c r="D19" s="44">
        <f>+D22+D23+D24+D25</f>
        <v>1685180</v>
      </c>
      <c r="E19" s="17">
        <v>0</v>
      </c>
      <c r="F19" s="44">
        <f>+F22+F23+F24+F25</f>
        <v>1685180</v>
      </c>
      <c r="G19" s="45">
        <f>+G22+G23</f>
        <v>1466372</v>
      </c>
      <c r="H19" s="46"/>
      <c r="I19" s="32">
        <f>+I22+I23+I24+I25</f>
        <v>1685180</v>
      </c>
    </row>
    <row r="20" spans="1:9" s="47" customFormat="1" ht="31.5" hidden="1">
      <c r="A20" s="42"/>
      <c r="B20" s="48"/>
      <c r="C20" s="37" t="s">
        <v>401</v>
      </c>
      <c r="D20" s="32">
        <v>360000</v>
      </c>
      <c r="E20" s="17">
        <v>0</v>
      </c>
      <c r="F20" s="32">
        <v>360000</v>
      </c>
      <c r="G20" s="39">
        <v>360000</v>
      </c>
      <c r="H20" s="46"/>
      <c r="I20" s="32">
        <f>+G20-H20</f>
        <v>360000</v>
      </c>
    </row>
    <row r="21" spans="1:9" s="47" customFormat="1" ht="31.5" hidden="1">
      <c r="A21" s="42"/>
      <c r="B21" s="48"/>
      <c r="C21" s="37" t="s">
        <v>402</v>
      </c>
      <c r="D21" s="32">
        <v>430000</v>
      </c>
      <c r="E21" s="17">
        <v>0</v>
      </c>
      <c r="F21" s="32">
        <v>430000</v>
      </c>
      <c r="G21" s="39">
        <v>430000</v>
      </c>
      <c r="H21" s="46"/>
      <c r="I21" s="32">
        <f>+G21-H21</f>
        <v>430000</v>
      </c>
    </row>
    <row r="22" spans="1:9" s="47" customFormat="1" ht="36" customHeight="1">
      <c r="A22" s="42"/>
      <c r="B22" s="48"/>
      <c r="C22" s="37" t="s">
        <v>403</v>
      </c>
      <c r="D22" s="32">
        <f>350000+246372</f>
        <v>596372</v>
      </c>
      <c r="E22" s="17">
        <v>0</v>
      </c>
      <c r="F22" s="32">
        <f>350000+246372</f>
        <v>596372</v>
      </c>
      <c r="G22" s="39">
        <f>350000+246372</f>
        <v>596372</v>
      </c>
      <c r="H22" s="46"/>
      <c r="I22" s="32">
        <f>+G22-H22</f>
        <v>596372</v>
      </c>
    </row>
    <row r="23" spans="1:13" s="47" customFormat="1" ht="44.25" customHeight="1">
      <c r="A23" s="42"/>
      <c r="B23" s="48"/>
      <c r="C23" s="37" t="s">
        <v>404</v>
      </c>
      <c r="D23" s="32">
        <v>870000</v>
      </c>
      <c r="E23" s="17">
        <v>0</v>
      </c>
      <c r="F23" s="32">
        <v>870000</v>
      </c>
      <c r="G23" s="39">
        <v>870000</v>
      </c>
      <c r="H23" s="46"/>
      <c r="I23" s="32">
        <f>+G23-H23</f>
        <v>870000</v>
      </c>
      <c r="M23" s="49"/>
    </row>
    <row r="24" spans="1:13" s="47" customFormat="1" ht="54" customHeight="1">
      <c r="A24" s="42"/>
      <c r="B24" s="48"/>
      <c r="C24" s="37" t="s">
        <v>405</v>
      </c>
      <c r="D24" s="32">
        <v>100601</v>
      </c>
      <c r="E24" s="17">
        <v>0</v>
      </c>
      <c r="F24" s="32">
        <v>100601</v>
      </c>
      <c r="G24" s="39"/>
      <c r="H24" s="46"/>
      <c r="I24" s="32">
        <v>100601</v>
      </c>
      <c r="M24" s="49"/>
    </row>
    <row r="25" spans="1:13" s="47" customFormat="1" ht="60" customHeight="1">
      <c r="A25" s="42"/>
      <c r="B25" s="48"/>
      <c r="C25" s="37" t="s">
        <v>406</v>
      </c>
      <c r="D25" s="32">
        <v>118207</v>
      </c>
      <c r="E25" s="17">
        <v>0</v>
      </c>
      <c r="F25" s="32">
        <v>118207</v>
      </c>
      <c r="G25" s="39"/>
      <c r="H25" s="46"/>
      <c r="I25" s="32">
        <v>118207</v>
      </c>
      <c r="M25" s="49"/>
    </row>
    <row r="26" spans="1:10" s="47" customFormat="1" ht="55.5" customHeight="1">
      <c r="A26" s="42">
        <v>3132</v>
      </c>
      <c r="B26" s="50" t="s">
        <v>407</v>
      </c>
      <c r="C26" s="46"/>
      <c r="D26" s="44">
        <f aca="true" t="shared" si="0" ref="D26:I26">+D27+D29+D32+D33+D34+D35+D37+D39+D40+D43+D44+D45+D46+D47+D48+D49+D50+D51+D52+D53+D54+D55+D56+D57+D58+D59+D60+D61+D62</f>
        <v>6708096</v>
      </c>
      <c r="E26" s="44">
        <f t="shared" si="0"/>
        <v>0</v>
      </c>
      <c r="F26" s="44">
        <f t="shared" si="0"/>
        <v>6708096</v>
      </c>
      <c r="G26" s="44">
        <f t="shared" si="0"/>
        <v>4572783</v>
      </c>
      <c r="H26" s="44">
        <f t="shared" si="0"/>
        <v>0</v>
      </c>
      <c r="I26" s="44">
        <f t="shared" si="0"/>
        <v>5954068</v>
      </c>
      <c r="J26" s="49"/>
    </row>
    <row r="27" spans="1:9" s="47" customFormat="1" ht="42.75" customHeight="1">
      <c r="A27" s="42"/>
      <c r="B27" s="50"/>
      <c r="C27" s="37" t="s">
        <v>408</v>
      </c>
      <c r="D27" s="32">
        <v>90000</v>
      </c>
      <c r="E27" s="17">
        <v>0</v>
      </c>
      <c r="F27" s="32">
        <v>90000</v>
      </c>
      <c r="G27" s="39">
        <v>90000</v>
      </c>
      <c r="H27" s="46"/>
      <c r="I27" s="32">
        <f aca="true" t="shared" si="1" ref="I27:I51">+G27-H27</f>
        <v>90000</v>
      </c>
    </row>
    <row r="28" spans="1:9" s="47" customFormat="1" ht="56.25" customHeight="1" hidden="1">
      <c r="A28" s="42"/>
      <c r="B28" s="50"/>
      <c r="C28" s="37" t="s">
        <v>409</v>
      </c>
      <c r="D28" s="32">
        <v>260058</v>
      </c>
      <c r="E28" s="17">
        <v>0</v>
      </c>
      <c r="F28" s="32">
        <v>260058</v>
      </c>
      <c r="G28" s="39">
        <v>260058</v>
      </c>
      <c r="H28" s="46">
        <v>260058</v>
      </c>
      <c r="I28" s="32">
        <f t="shared" si="1"/>
        <v>0</v>
      </c>
    </row>
    <row r="29" spans="1:9" s="47" customFormat="1" ht="40.5" customHeight="1">
      <c r="A29" s="42"/>
      <c r="B29" s="50"/>
      <c r="C29" s="37" t="s">
        <v>410</v>
      </c>
      <c r="D29" s="32">
        <v>160417</v>
      </c>
      <c r="E29" s="17">
        <v>0</v>
      </c>
      <c r="F29" s="32">
        <v>160417</v>
      </c>
      <c r="G29" s="39">
        <v>160417</v>
      </c>
      <c r="H29" s="46"/>
      <c r="I29" s="32">
        <f t="shared" si="1"/>
        <v>160417</v>
      </c>
    </row>
    <row r="30" spans="1:9" s="47" customFormat="1" ht="57" customHeight="1" hidden="1">
      <c r="A30" s="42"/>
      <c r="B30" s="50"/>
      <c r="C30" s="37" t="s">
        <v>411</v>
      </c>
      <c r="D30" s="32">
        <v>989077</v>
      </c>
      <c r="E30" s="17">
        <v>0</v>
      </c>
      <c r="F30" s="32">
        <v>989077</v>
      </c>
      <c r="G30" s="39">
        <v>989077</v>
      </c>
      <c r="H30" s="46">
        <v>989077</v>
      </c>
      <c r="I30" s="32">
        <f t="shared" si="1"/>
        <v>0</v>
      </c>
    </row>
    <row r="31" spans="1:9" s="47" customFormat="1" ht="57" customHeight="1" hidden="1">
      <c r="A31" s="42"/>
      <c r="B31" s="50"/>
      <c r="C31" s="37" t="s">
        <v>412</v>
      </c>
      <c r="D31" s="32">
        <v>597474</v>
      </c>
      <c r="E31" s="17">
        <v>0</v>
      </c>
      <c r="F31" s="32">
        <v>597474</v>
      </c>
      <c r="G31" s="39">
        <v>597474</v>
      </c>
      <c r="H31" s="46">
        <v>597474</v>
      </c>
      <c r="I31" s="32">
        <f t="shared" si="1"/>
        <v>0</v>
      </c>
    </row>
    <row r="32" spans="1:9" s="47" customFormat="1" ht="40.5" customHeight="1">
      <c r="A32" s="42"/>
      <c r="B32" s="50"/>
      <c r="C32" s="37" t="s">
        <v>413</v>
      </c>
      <c r="D32" s="32">
        <v>300000</v>
      </c>
      <c r="E32" s="17">
        <v>0</v>
      </c>
      <c r="F32" s="32">
        <v>300000</v>
      </c>
      <c r="G32" s="39">
        <v>300000</v>
      </c>
      <c r="H32" s="46"/>
      <c r="I32" s="32">
        <f t="shared" si="1"/>
        <v>300000</v>
      </c>
    </row>
    <row r="33" spans="1:9" s="47" customFormat="1" ht="39.75" customHeight="1">
      <c r="A33" s="42"/>
      <c r="B33" s="50"/>
      <c r="C33" s="37" t="s">
        <v>414</v>
      </c>
      <c r="D33" s="32">
        <v>275404</v>
      </c>
      <c r="E33" s="17">
        <v>0</v>
      </c>
      <c r="F33" s="32">
        <v>275404</v>
      </c>
      <c r="G33" s="39">
        <v>275404</v>
      </c>
      <c r="H33" s="46"/>
      <c r="I33" s="32">
        <f t="shared" si="1"/>
        <v>275404</v>
      </c>
    </row>
    <row r="34" spans="1:9" s="47" customFormat="1" ht="43.5" customHeight="1">
      <c r="A34" s="42"/>
      <c r="B34" s="50"/>
      <c r="C34" s="37" t="s">
        <v>415</v>
      </c>
      <c r="D34" s="32">
        <v>239231</v>
      </c>
      <c r="E34" s="17">
        <v>0</v>
      </c>
      <c r="F34" s="32">
        <v>239231</v>
      </c>
      <c r="G34" s="39">
        <v>239231</v>
      </c>
      <c r="H34" s="46"/>
      <c r="I34" s="32">
        <f t="shared" si="1"/>
        <v>239231</v>
      </c>
    </row>
    <row r="35" spans="1:9" s="47" customFormat="1" ht="42" customHeight="1">
      <c r="A35" s="51"/>
      <c r="B35" s="51"/>
      <c r="C35" s="37" t="s">
        <v>416</v>
      </c>
      <c r="D35" s="52">
        <v>56000</v>
      </c>
      <c r="E35" s="17">
        <v>0</v>
      </c>
      <c r="F35" s="52">
        <v>56000</v>
      </c>
      <c r="G35" s="53">
        <v>56000</v>
      </c>
      <c r="H35" s="46"/>
      <c r="I35" s="32">
        <f t="shared" si="1"/>
        <v>56000</v>
      </c>
    </row>
    <row r="36" spans="1:9" s="47" customFormat="1" ht="31.5" hidden="1">
      <c r="A36" s="51"/>
      <c r="B36" s="51"/>
      <c r="C36" s="37" t="s">
        <v>417</v>
      </c>
      <c r="D36" s="52">
        <v>760000</v>
      </c>
      <c r="E36" s="17">
        <v>0</v>
      </c>
      <c r="F36" s="52">
        <v>760000</v>
      </c>
      <c r="G36" s="53">
        <v>760000</v>
      </c>
      <c r="H36" s="46">
        <v>760000</v>
      </c>
      <c r="I36" s="32">
        <f t="shared" si="1"/>
        <v>0</v>
      </c>
    </row>
    <row r="37" spans="1:9" s="47" customFormat="1" ht="43.5" customHeight="1">
      <c r="A37" s="51"/>
      <c r="B37" s="51"/>
      <c r="C37" s="37" t="s">
        <v>418</v>
      </c>
      <c r="D37" s="52">
        <v>175000</v>
      </c>
      <c r="E37" s="17">
        <v>0</v>
      </c>
      <c r="F37" s="52">
        <v>175000</v>
      </c>
      <c r="G37" s="53">
        <v>175000</v>
      </c>
      <c r="H37" s="46"/>
      <c r="I37" s="32">
        <f t="shared" si="1"/>
        <v>175000</v>
      </c>
    </row>
    <row r="38" spans="1:9" s="47" customFormat="1" ht="31.5" hidden="1">
      <c r="A38" s="51"/>
      <c r="B38" s="51"/>
      <c r="C38" s="37" t="s">
        <v>419</v>
      </c>
      <c r="D38" s="52">
        <v>610000</v>
      </c>
      <c r="E38" s="17">
        <v>0</v>
      </c>
      <c r="F38" s="52">
        <v>610000</v>
      </c>
      <c r="G38" s="53">
        <v>610000</v>
      </c>
      <c r="H38" s="46"/>
      <c r="I38" s="32">
        <f t="shared" si="1"/>
        <v>610000</v>
      </c>
    </row>
    <row r="39" spans="1:9" s="47" customFormat="1" ht="63">
      <c r="A39" s="51"/>
      <c r="B39" s="51"/>
      <c r="C39" s="37" t="s">
        <v>420</v>
      </c>
      <c r="D39" s="52">
        <v>378000</v>
      </c>
      <c r="E39" s="17">
        <v>0</v>
      </c>
      <c r="F39" s="52">
        <v>378000</v>
      </c>
      <c r="G39" s="53">
        <v>378000</v>
      </c>
      <c r="H39" s="46"/>
      <c r="I39" s="32">
        <f t="shared" si="1"/>
        <v>378000</v>
      </c>
    </row>
    <row r="40" spans="1:9" s="47" customFormat="1" ht="36" customHeight="1">
      <c r="A40" s="51"/>
      <c r="B40" s="51"/>
      <c r="C40" s="37" t="s">
        <v>421</v>
      </c>
      <c r="D40" s="52">
        <v>789183</v>
      </c>
      <c r="E40" s="17">
        <v>0</v>
      </c>
      <c r="F40" s="52">
        <v>789183</v>
      </c>
      <c r="G40" s="53">
        <v>300000</v>
      </c>
      <c r="H40" s="54"/>
      <c r="I40" s="32">
        <f t="shared" si="1"/>
        <v>300000</v>
      </c>
    </row>
    <row r="41" spans="1:9" s="47" customFormat="1" ht="63" hidden="1">
      <c r="A41" s="51"/>
      <c r="B41" s="51"/>
      <c r="C41" s="37" t="s">
        <v>422</v>
      </c>
      <c r="D41" s="55">
        <v>989183</v>
      </c>
      <c r="E41" s="17">
        <v>0</v>
      </c>
      <c r="F41" s="52">
        <v>446633</v>
      </c>
      <c r="G41" s="53">
        <v>446633</v>
      </c>
      <c r="H41" s="46"/>
      <c r="I41" s="32">
        <f t="shared" si="1"/>
        <v>446633</v>
      </c>
    </row>
    <row r="42" spans="1:9" s="47" customFormat="1" ht="63" hidden="1">
      <c r="A42" s="51"/>
      <c r="B42" s="51"/>
      <c r="C42" s="37" t="s">
        <v>423</v>
      </c>
      <c r="D42" s="55">
        <v>989183</v>
      </c>
      <c r="E42" s="17">
        <v>0</v>
      </c>
      <c r="F42" s="52">
        <v>476170</v>
      </c>
      <c r="G42" s="53">
        <v>476170</v>
      </c>
      <c r="H42" s="46"/>
      <c r="I42" s="32">
        <f t="shared" si="1"/>
        <v>476170</v>
      </c>
    </row>
    <row r="43" spans="1:9" s="47" customFormat="1" ht="121.5" customHeight="1">
      <c r="A43" s="51"/>
      <c r="B43" s="51"/>
      <c r="C43" s="56" t="s">
        <v>424</v>
      </c>
      <c r="D43" s="52">
        <v>200000</v>
      </c>
      <c r="E43" s="17">
        <v>0</v>
      </c>
      <c r="F43" s="52">
        <v>200000</v>
      </c>
      <c r="G43" s="53">
        <v>200000</v>
      </c>
      <c r="H43" s="46"/>
      <c r="I43" s="32">
        <v>200000</v>
      </c>
    </row>
    <row r="44" spans="1:9" s="47" customFormat="1" ht="43.5" customHeight="1">
      <c r="A44" s="51"/>
      <c r="B44" s="51"/>
      <c r="C44" s="37" t="s">
        <v>425</v>
      </c>
      <c r="D44" s="52">
        <v>75000</v>
      </c>
      <c r="E44" s="17">
        <v>0</v>
      </c>
      <c r="F44" s="52">
        <v>75000</v>
      </c>
      <c r="G44" s="53">
        <v>75000</v>
      </c>
      <c r="H44" s="46"/>
      <c r="I44" s="32">
        <f t="shared" si="1"/>
        <v>75000</v>
      </c>
    </row>
    <row r="45" spans="1:9" s="47" customFormat="1" ht="42" customHeight="1">
      <c r="A45" s="51"/>
      <c r="B45" s="51"/>
      <c r="C45" s="37" t="s">
        <v>426</v>
      </c>
      <c r="D45" s="52">
        <v>850000</v>
      </c>
      <c r="E45" s="17">
        <v>0</v>
      </c>
      <c r="F45" s="52">
        <v>850000</v>
      </c>
      <c r="G45" s="53">
        <v>850000</v>
      </c>
      <c r="H45" s="46"/>
      <c r="I45" s="32">
        <f t="shared" si="1"/>
        <v>850000</v>
      </c>
    </row>
    <row r="46" spans="1:9" s="47" customFormat="1" ht="38.25" customHeight="1">
      <c r="A46" s="51"/>
      <c r="B46" s="51"/>
      <c r="C46" s="37" t="s">
        <v>427</v>
      </c>
      <c r="D46" s="52">
        <v>414845</v>
      </c>
      <c r="E46" s="17">
        <v>0</v>
      </c>
      <c r="F46" s="52">
        <v>414845</v>
      </c>
      <c r="G46" s="53">
        <v>150000</v>
      </c>
      <c r="H46" s="46"/>
      <c r="I46" s="32">
        <f t="shared" si="1"/>
        <v>150000</v>
      </c>
    </row>
    <row r="47" spans="1:9" s="47" customFormat="1" ht="75" customHeight="1">
      <c r="A47" s="51"/>
      <c r="B47" s="51"/>
      <c r="C47" s="37" t="s">
        <v>428</v>
      </c>
      <c r="D47" s="52">
        <v>355030</v>
      </c>
      <c r="E47" s="17">
        <v>0</v>
      </c>
      <c r="F47" s="52">
        <v>355030</v>
      </c>
      <c r="G47" s="53">
        <v>355030</v>
      </c>
      <c r="H47" s="46"/>
      <c r="I47" s="32">
        <f t="shared" si="1"/>
        <v>355030</v>
      </c>
    </row>
    <row r="48" spans="1:9" s="47" customFormat="1" ht="37.5" customHeight="1">
      <c r="A48" s="51"/>
      <c r="B48" s="51"/>
      <c r="C48" s="37" t="s">
        <v>429</v>
      </c>
      <c r="D48" s="52">
        <v>120000</v>
      </c>
      <c r="E48" s="17">
        <v>0</v>
      </c>
      <c r="F48" s="52">
        <v>120000</v>
      </c>
      <c r="G48" s="53">
        <v>120000</v>
      </c>
      <c r="H48" s="46"/>
      <c r="I48" s="32">
        <f t="shared" si="1"/>
        <v>120000</v>
      </c>
    </row>
    <row r="49" spans="1:9" s="47" customFormat="1" ht="46.5" customHeight="1">
      <c r="A49" s="51"/>
      <c r="B49" s="51"/>
      <c r="C49" s="37" t="s">
        <v>430</v>
      </c>
      <c r="D49" s="52">
        <v>201186</v>
      </c>
      <c r="E49" s="17">
        <v>0</v>
      </c>
      <c r="F49" s="52">
        <v>201186</v>
      </c>
      <c r="G49" s="53">
        <v>201186</v>
      </c>
      <c r="H49" s="46"/>
      <c r="I49" s="32">
        <f t="shared" si="1"/>
        <v>201186</v>
      </c>
    </row>
    <row r="50" spans="1:9" s="47" customFormat="1" ht="63" customHeight="1">
      <c r="A50" s="51"/>
      <c r="B50" s="51"/>
      <c r="C50" s="37" t="s">
        <v>431</v>
      </c>
      <c r="D50" s="52">
        <v>47515</v>
      </c>
      <c r="E50" s="17">
        <v>0</v>
      </c>
      <c r="F50" s="52">
        <v>47515</v>
      </c>
      <c r="G50" s="53">
        <v>47515</v>
      </c>
      <c r="H50" s="46"/>
      <c r="I50" s="32">
        <f t="shared" si="1"/>
        <v>47515</v>
      </c>
    </row>
    <row r="51" spans="1:9" s="47" customFormat="1" ht="57" customHeight="1">
      <c r="A51" s="51"/>
      <c r="B51" s="51"/>
      <c r="C51" s="37" t="s">
        <v>432</v>
      </c>
      <c r="D51" s="52">
        <v>600000</v>
      </c>
      <c r="E51" s="17">
        <v>0</v>
      </c>
      <c r="F51" s="52">
        <v>600000</v>
      </c>
      <c r="G51" s="53">
        <v>600000</v>
      </c>
      <c r="H51" s="46"/>
      <c r="I51" s="32">
        <f t="shared" si="1"/>
        <v>600000</v>
      </c>
    </row>
    <row r="52" spans="1:9" s="47" customFormat="1" ht="55.5" customHeight="1">
      <c r="A52" s="51"/>
      <c r="B52" s="51"/>
      <c r="C52" s="37" t="s">
        <v>433</v>
      </c>
      <c r="D52" s="57">
        <v>265147</v>
      </c>
      <c r="E52" s="17">
        <v>0</v>
      </c>
      <c r="F52" s="57">
        <v>265147</v>
      </c>
      <c r="G52" s="53"/>
      <c r="H52" s="46"/>
      <c r="I52" s="57">
        <v>265147</v>
      </c>
    </row>
    <row r="53" spans="1:9" s="47" customFormat="1" ht="57.75" customHeight="1">
      <c r="A53" s="51"/>
      <c r="B53" s="51"/>
      <c r="C53" s="58" t="s">
        <v>434</v>
      </c>
      <c r="D53" s="57">
        <v>9124</v>
      </c>
      <c r="E53" s="17">
        <v>0</v>
      </c>
      <c r="F53" s="57">
        <v>9124</v>
      </c>
      <c r="G53" s="53"/>
      <c r="H53" s="46"/>
      <c r="I53" s="57">
        <v>9124</v>
      </c>
    </row>
    <row r="54" spans="1:9" s="47" customFormat="1" ht="71.25" customHeight="1">
      <c r="A54" s="51"/>
      <c r="B54" s="51"/>
      <c r="C54" s="58" t="s">
        <v>435</v>
      </c>
      <c r="D54" s="57">
        <v>91478</v>
      </c>
      <c r="E54" s="17">
        <v>0</v>
      </c>
      <c r="F54" s="57">
        <v>91478</v>
      </c>
      <c r="G54" s="53"/>
      <c r="H54" s="46"/>
      <c r="I54" s="57">
        <v>91478</v>
      </c>
    </row>
    <row r="55" spans="1:9" s="47" customFormat="1" ht="58.5" customHeight="1">
      <c r="A55" s="51"/>
      <c r="B55" s="51"/>
      <c r="C55" s="58" t="s">
        <v>436</v>
      </c>
      <c r="D55" s="57">
        <v>23656</v>
      </c>
      <c r="E55" s="17">
        <v>0</v>
      </c>
      <c r="F55" s="57">
        <v>23656</v>
      </c>
      <c r="G55" s="53"/>
      <c r="H55" s="46"/>
      <c r="I55" s="57">
        <v>23656</v>
      </c>
    </row>
    <row r="56" spans="1:9" s="47" customFormat="1" ht="55.5" customHeight="1">
      <c r="A56" s="51"/>
      <c r="B56" s="51"/>
      <c r="C56" s="34" t="s">
        <v>437</v>
      </c>
      <c r="D56" s="57">
        <v>69368</v>
      </c>
      <c r="E56" s="17">
        <v>0</v>
      </c>
      <c r="F56" s="57">
        <v>69368</v>
      </c>
      <c r="G56" s="53"/>
      <c r="H56" s="46"/>
      <c r="I56" s="57">
        <v>69368</v>
      </c>
    </row>
    <row r="57" spans="1:9" s="47" customFormat="1" ht="83.25" customHeight="1">
      <c r="A57" s="51"/>
      <c r="B57" s="51"/>
      <c r="C57" s="41" t="s">
        <v>438</v>
      </c>
      <c r="D57" s="57">
        <v>664949</v>
      </c>
      <c r="E57" s="17">
        <v>0</v>
      </c>
      <c r="F57" s="57">
        <v>664949</v>
      </c>
      <c r="G57" s="53"/>
      <c r="H57" s="46"/>
      <c r="I57" s="57">
        <v>664949</v>
      </c>
    </row>
    <row r="58" spans="1:9" s="47" customFormat="1" ht="71.25" customHeight="1">
      <c r="A58" s="51"/>
      <c r="B58" s="51"/>
      <c r="C58" s="41" t="s">
        <v>439</v>
      </c>
      <c r="D58" s="57">
        <v>30385</v>
      </c>
      <c r="E58" s="17">
        <v>0</v>
      </c>
      <c r="F58" s="57">
        <v>30385</v>
      </c>
      <c r="G58" s="53"/>
      <c r="H58" s="46"/>
      <c r="I58" s="57">
        <v>30385</v>
      </c>
    </row>
    <row r="59" spans="1:9" s="47" customFormat="1" ht="66.75" customHeight="1">
      <c r="A59" s="51"/>
      <c r="B59" s="51"/>
      <c r="C59" s="34" t="s">
        <v>440</v>
      </c>
      <c r="D59" s="57">
        <v>129572</v>
      </c>
      <c r="E59" s="17">
        <v>0</v>
      </c>
      <c r="F59" s="57">
        <v>129572</v>
      </c>
      <c r="G59" s="53"/>
      <c r="H59" s="46"/>
      <c r="I59" s="57">
        <v>129572</v>
      </c>
    </row>
    <row r="60" spans="1:9" s="47" customFormat="1" ht="64.5" customHeight="1">
      <c r="A60" s="51"/>
      <c r="B60" s="51"/>
      <c r="C60" s="59" t="s">
        <v>441</v>
      </c>
      <c r="D60" s="57">
        <v>94150</v>
      </c>
      <c r="E60" s="17">
        <v>0</v>
      </c>
      <c r="F60" s="57">
        <v>94150</v>
      </c>
      <c r="G60" s="53"/>
      <c r="H60" s="46"/>
      <c r="I60" s="57">
        <v>94150</v>
      </c>
    </row>
    <row r="61" spans="1:9" s="47" customFormat="1" ht="36" customHeight="1">
      <c r="A61" s="51"/>
      <c r="B61" s="51"/>
      <c r="C61" s="59" t="s">
        <v>442</v>
      </c>
      <c r="D61" s="57">
        <v>2456</v>
      </c>
      <c r="E61" s="17">
        <v>0</v>
      </c>
      <c r="F61" s="57">
        <v>2456</v>
      </c>
      <c r="G61" s="53"/>
      <c r="H61" s="46"/>
      <c r="I61" s="57">
        <v>2456</v>
      </c>
    </row>
    <row r="62" spans="1:9" s="47" customFormat="1" ht="30.75" customHeight="1">
      <c r="A62" s="51"/>
      <c r="B62" s="51"/>
      <c r="C62" s="60" t="s">
        <v>443</v>
      </c>
      <c r="D62" s="57">
        <v>1000</v>
      </c>
      <c r="E62" s="17">
        <v>0</v>
      </c>
      <c r="F62" s="57">
        <v>1000</v>
      </c>
      <c r="G62" s="53"/>
      <c r="H62" s="46"/>
      <c r="I62" s="57">
        <v>1000</v>
      </c>
    </row>
    <row r="63" spans="1:9" s="47" customFormat="1" ht="63">
      <c r="A63" s="61">
        <v>3141</v>
      </c>
      <c r="B63" s="62" t="s">
        <v>444</v>
      </c>
      <c r="C63" s="37"/>
      <c r="D63" s="63">
        <f>+D64+D65</f>
        <v>4693384</v>
      </c>
      <c r="E63" s="17">
        <v>0</v>
      </c>
      <c r="F63" s="63">
        <f>+F64+F65</f>
        <v>4693384</v>
      </c>
      <c r="G63" s="64">
        <f>+G64</f>
        <v>4245000</v>
      </c>
      <c r="H63" s="46">
        <f>+H64</f>
        <v>3000000</v>
      </c>
      <c r="I63" s="44">
        <f>+I64+I65</f>
        <v>1693384</v>
      </c>
    </row>
    <row r="64" spans="1:9" s="47" customFormat="1" ht="47.25">
      <c r="A64" s="61"/>
      <c r="B64" s="62"/>
      <c r="C64" s="37" t="s">
        <v>445</v>
      </c>
      <c r="D64" s="52">
        <v>4245000</v>
      </c>
      <c r="E64" s="17">
        <v>0</v>
      </c>
      <c r="F64" s="52">
        <v>4245000</v>
      </c>
      <c r="G64" s="53">
        <v>4245000</v>
      </c>
      <c r="H64" s="46">
        <v>3000000</v>
      </c>
      <c r="I64" s="32">
        <f>+G64-H64</f>
        <v>1245000</v>
      </c>
    </row>
    <row r="65" spans="1:9" s="47" customFormat="1" ht="63">
      <c r="A65" s="61"/>
      <c r="B65" s="62"/>
      <c r="C65" s="41" t="s">
        <v>446</v>
      </c>
      <c r="D65" s="52">
        <v>448384</v>
      </c>
      <c r="E65" s="17">
        <v>0</v>
      </c>
      <c r="F65" s="52">
        <v>448384</v>
      </c>
      <c r="G65" s="53"/>
      <c r="H65" s="46"/>
      <c r="I65" s="32">
        <v>448384</v>
      </c>
    </row>
    <row r="66" spans="1:9" s="47" customFormat="1" ht="47.25">
      <c r="A66" s="61">
        <v>3142</v>
      </c>
      <c r="B66" s="62" t="s">
        <v>447</v>
      </c>
      <c r="C66" s="37"/>
      <c r="D66" s="44">
        <f aca="true" t="shared" si="2" ref="D66:I66">+D68+D69+D70+D74+D75+D76+D77+D78</f>
        <v>11209359</v>
      </c>
      <c r="E66" s="44">
        <f t="shared" si="2"/>
        <v>0</v>
      </c>
      <c r="F66" s="44">
        <f t="shared" si="2"/>
        <v>11209359</v>
      </c>
      <c r="G66" s="44">
        <f t="shared" si="2"/>
        <v>2249000</v>
      </c>
      <c r="H66" s="44">
        <f t="shared" si="2"/>
        <v>800000</v>
      </c>
      <c r="I66" s="44">
        <f t="shared" si="2"/>
        <v>1601739</v>
      </c>
    </row>
    <row r="67" spans="1:9" s="47" customFormat="1" ht="31.5" hidden="1">
      <c r="A67" s="51"/>
      <c r="B67" s="51"/>
      <c r="C67" s="37" t="s">
        <v>448</v>
      </c>
      <c r="D67" s="52">
        <v>278235</v>
      </c>
      <c r="E67" s="17">
        <v>0</v>
      </c>
      <c r="F67" s="52">
        <v>278235</v>
      </c>
      <c r="G67" s="53">
        <v>278235</v>
      </c>
      <c r="H67" s="46"/>
      <c r="I67" s="32">
        <f>+G67-H67</f>
        <v>278235</v>
      </c>
    </row>
    <row r="68" spans="1:9" s="47" customFormat="1" ht="99" customHeight="1">
      <c r="A68" s="51"/>
      <c r="B68" s="51"/>
      <c r="C68" s="37" t="s">
        <v>449</v>
      </c>
      <c r="D68" s="52">
        <v>9807620</v>
      </c>
      <c r="E68" s="17">
        <v>0</v>
      </c>
      <c r="F68" s="52">
        <v>9807620</v>
      </c>
      <c r="G68" s="65">
        <v>1000000</v>
      </c>
      <c r="H68" s="46"/>
      <c r="I68" s="32">
        <v>1000000</v>
      </c>
    </row>
    <row r="69" spans="1:9" s="47" customFormat="1" ht="35.25" customHeight="1">
      <c r="A69" s="51"/>
      <c r="B69" s="51"/>
      <c r="C69" s="37" t="s">
        <v>450</v>
      </c>
      <c r="D69" s="52">
        <v>950000</v>
      </c>
      <c r="E69" s="17">
        <v>0</v>
      </c>
      <c r="F69" s="52">
        <v>950000</v>
      </c>
      <c r="G69" s="65">
        <v>950000</v>
      </c>
      <c r="H69" s="46">
        <v>800000</v>
      </c>
      <c r="I69" s="32">
        <f>+G69-H69</f>
        <v>150000</v>
      </c>
    </row>
    <row r="70" spans="1:9" s="47" customFormat="1" ht="36" customHeight="1">
      <c r="A70" s="51"/>
      <c r="B70" s="51"/>
      <c r="C70" s="37" t="s">
        <v>451</v>
      </c>
      <c r="D70" s="52">
        <v>299000</v>
      </c>
      <c r="E70" s="17">
        <v>0</v>
      </c>
      <c r="F70" s="52">
        <v>299000</v>
      </c>
      <c r="G70" s="65">
        <v>299000</v>
      </c>
      <c r="H70" s="46"/>
      <c r="I70" s="32">
        <f>+G70-H70</f>
        <v>299000</v>
      </c>
    </row>
    <row r="71" spans="1:9" s="47" customFormat="1" ht="31.5" hidden="1">
      <c r="A71" s="51"/>
      <c r="B71" s="51"/>
      <c r="C71" s="37" t="s">
        <v>452</v>
      </c>
      <c r="D71" s="52">
        <v>300900</v>
      </c>
      <c r="E71" s="17">
        <v>0</v>
      </c>
      <c r="F71" s="52">
        <v>300900</v>
      </c>
      <c r="G71" s="65">
        <v>300900</v>
      </c>
      <c r="H71" s="46"/>
      <c r="I71" s="32">
        <f>+G71-H71</f>
        <v>300900</v>
      </c>
    </row>
    <row r="72" spans="1:9" s="47" customFormat="1" ht="31.5" hidden="1">
      <c r="A72" s="51"/>
      <c r="B72" s="51"/>
      <c r="C72" s="37" t="s">
        <v>453</v>
      </c>
      <c r="D72" s="52">
        <v>300900</v>
      </c>
      <c r="E72" s="17">
        <v>0</v>
      </c>
      <c r="F72" s="52">
        <v>300900</v>
      </c>
      <c r="G72" s="65">
        <v>300900</v>
      </c>
      <c r="H72" s="46"/>
      <c r="I72" s="32">
        <f>+G72-H72</f>
        <v>300900</v>
      </c>
    </row>
    <row r="73" spans="1:9" s="47" customFormat="1" ht="31.5" hidden="1">
      <c r="A73" s="51"/>
      <c r="B73" s="51"/>
      <c r="C73" s="37" t="s">
        <v>454</v>
      </c>
      <c r="D73" s="52">
        <v>3759000</v>
      </c>
      <c r="E73" s="17">
        <v>0</v>
      </c>
      <c r="F73" s="52">
        <v>3759000</v>
      </c>
      <c r="G73" s="65">
        <v>3759000</v>
      </c>
      <c r="H73" s="46"/>
      <c r="I73" s="32">
        <f>+G73-H73</f>
        <v>3759000</v>
      </c>
    </row>
    <row r="74" spans="1:9" s="47" customFormat="1" ht="47.25">
      <c r="A74" s="51"/>
      <c r="B74" s="51"/>
      <c r="C74" s="66" t="s">
        <v>455</v>
      </c>
      <c r="D74" s="52">
        <v>21420</v>
      </c>
      <c r="E74" s="17">
        <v>0</v>
      </c>
      <c r="F74" s="52">
        <v>21420</v>
      </c>
      <c r="G74" s="65"/>
      <c r="H74" s="46"/>
      <c r="I74" s="52">
        <v>21420</v>
      </c>
    </row>
    <row r="75" spans="1:9" s="47" customFormat="1" ht="63">
      <c r="A75" s="51"/>
      <c r="B75" s="51"/>
      <c r="C75" s="66" t="s">
        <v>456</v>
      </c>
      <c r="D75" s="52">
        <v>37804</v>
      </c>
      <c r="E75" s="17">
        <v>0</v>
      </c>
      <c r="F75" s="52">
        <v>37804</v>
      </c>
      <c r="G75" s="65"/>
      <c r="H75" s="46"/>
      <c r="I75" s="52">
        <v>37804</v>
      </c>
    </row>
    <row r="76" spans="1:9" s="47" customFormat="1" ht="126">
      <c r="A76" s="51"/>
      <c r="B76" s="51"/>
      <c r="C76" s="66" t="s">
        <v>457</v>
      </c>
      <c r="D76" s="52">
        <v>87787</v>
      </c>
      <c r="E76" s="17">
        <v>0</v>
      </c>
      <c r="F76" s="52">
        <v>87787</v>
      </c>
      <c r="G76" s="65"/>
      <c r="H76" s="46"/>
      <c r="I76" s="52">
        <v>87787</v>
      </c>
    </row>
    <row r="77" spans="1:9" s="47" customFormat="1" ht="110.25">
      <c r="A77" s="51"/>
      <c r="B77" s="51"/>
      <c r="C77" s="66" t="s">
        <v>458</v>
      </c>
      <c r="D77" s="52">
        <v>3169</v>
      </c>
      <c r="E77" s="17">
        <v>0</v>
      </c>
      <c r="F77" s="52">
        <v>3169</v>
      </c>
      <c r="G77" s="65"/>
      <c r="H77" s="46"/>
      <c r="I77" s="52">
        <v>3169</v>
      </c>
    </row>
    <row r="78" spans="1:9" s="47" customFormat="1" ht="63.75" customHeight="1">
      <c r="A78" s="51"/>
      <c r="B78" s="51"/>
      <c r="C78" s="66" t="s">
        <v>459</v>
      </c>
      <c r="D78" s="52">
        <v>2559</v>
      </c>
      <c r="E78" s="17">
        <v>0</v>
      </c>
      <c r="F78" s="52">
        <v>2559</v>
      </c>
      <c r="G78" s="65"/>
      <c r="H78" s="46"/>
      <c r="I78" s="52">
        <v>2559</v>
      </c>
    </row>
    <row r="79" spans="1:10" s="47" customFormat="1" ht="157.5">
      <c r="A79" s="67">
        <v>170703</v>
      </c>
      <c r="B79" s="68" t="s">
        <v>460</v>
      </c>
      <c r="C79" s="46"/>
      <c r="D79" s="27">
        <f>+D80+D82</f>
        <v>7139584</v>
      </c>
      <c r="E79" s="17">
        <v>0</v>
      </c>
      <c r="F79" s="27">
        <f>+F80+F82</f>
        <v>7139584</v>
      </c>
      <c r="G79" s="69">
        <f>+G80+G82</f>
        <v>5744662</v>
      </c>
      <c r="H79" s="46"/>
      <c r="I79" s="32">
        <f>+I80+I82</f>
        <v>5939584</v>
      </c>
      <c r="J79" s="49"/>
    </row>
    <row r="80" spans="1:10" s="47" customFormat="1" ht="51" customHeight="1">
      <c r="A80" s="61">
        <v>3122</v>
      </c>
      <c r="B80" s="29" t="s">
        <v>392</v>
      </c>
      <c r="C80" s="46"/>
      <c r="D80" s="44">
        <f>+D81</f>
        <v>30000</v>
      </c>
      <c r="E80" s="70">
        <v>0</v>
      </c>
      <c r="F80" s="44">
        <f>+F81</f>
        <v>30000</v>
      </c>
      <c r="G80" s="69">
        <f>+G81</f>
        <v>30000</v>
      </c>
      <c r="H80" s="46"/>
      <c r="I80" s="44">
        <f>+I81</f>
        <v>30000</v>
      </c>
      <c r="J80" s="49"/>
    </row>
    <row r="81" spans="1:9" s="47" customFormat="1" ht="41.25" customHeight="1">
      <c r="A81" s="67"/>
      <c r="B81" s="68"/>
      <c r="C81" s="37" t="s">
        <v>461</v>
      </c>
      <c r="D81" s="32">
        <v>30000</v>
      </c>
      <c r="E81" s="17">
        <v>0</v>
      </c>
      <c r="F81" s="32">
        <v>30000</v>
      </c>
      <c r="G81" s="39">
        <v>30000</v>
      </c>
      <c r="H81" s="46"/>
      <c r="I81" s="32">
        <f>+G81-H81</f>
        <v>30000</v>
      </c>
    </row>
    <row r="82" spans="1:11" s="47" customFormat="1" ht="48.75" customHeight="1">
      <c r="A82" s="61">
        <v>3132</v>
      </c>
      <c r="B82" s="50" t="s">
        <v>407</v>
      </c>
      <c r="C82" s="46"/>
      <c r="D82" s="44">
        <f aca="true" t="shared" si="3" ref="D82:I82">+D83+D85+D86+D88+D89+D90+D91+D92+D93+D94+D95+D96+D97+D98+D99+D100+D101+D102+D103+D104+D105+D111+D112+D113+D115+D116+D117+D118+D119+D120+D121+D122</f>
        <v>7109584</v>
      </c>
      <c r="E82" s="44">
        <f t="shared" si="3"/>
        <v>0</v>
      </c>
      <c r="F82" s="44">
        <f t="shared" si="3"/>
        <v>7109584</v>
      </c>
      <c r="G82" s="44">
        <f t="shared" si="3"/>
        <v>5714662</v>
      </c>
      <c r="H82" s="44">
        <f t="shared" si="3"/>
        <v>0</v>
      </c>
      <c r="I82" s="44">
        <f t="shared" si="3"/>
        <v>5909584</v>
      </c>
      <c r="K82" s="49"/>
    </row>
    <row r="83" spans="1:11" s="47" customFormat="1" ht="47.25">
      <c r="A83" s="71"/>
      <c r="B83" s="71"/>
      <c r="C83" s="72" t="s">
        <v>462</v>
      </c>
      <c r="D83" s="73">
        <v>50914</v>
      </c>
      <c r="E83" s="17">
        <v>0</v>
      </c>
      <c r="F83" s="73">
        <v>50914</v>
      </c>
      <c r="G83" s="74">
        <v>50914</v>
      </c>
      <c r="H83" s="46"/>
      <c r="I83" s="32">
        <f>+G83-H83</f>
        <v>50914</v>
      </c>
      <c r="K83" s="49"/>
    </row>
    <row r="84" spans="1:9" s="82" customFormat="1" ht="79.5" customHeight="1" hidden="1">
      <c r="A84" s="75"/>
      <c r="B84" s="76"/>
      <c r="C84" s="77" t="s">
        <v>463</v>
      </c>
      <c r="D84" s="78">
        <v>200000</v>
      </c>
      <c r="E84" s="79">
        <v>0</v>
      </c>
      <c r="F84" s="78">
        <v>200000</v>
      </c>
      <c r="G84" s="80">
        <v>200000</v>
      </c>
      <c r="H84" s="81"/>
      <c r="I84" s="78">
        <v>200000</v>
      </c>
    </row>
    <row r="85" spans="1:9" s="47" customFormat="1" ht="15.75">
      <c r="A85" s="61"/>
      <c r="B85" s="50"/>
      <c r="C85" s="37" t="s">
        <v>464</v>
      </c>
      <c r="D85" s="32">
        <v>316247</v>
      </c>
      <c r="E85" s="17">
        <v>0</v>
      </c>
      <c r="F85" s="32">
        <v>316247</v>
      </c>
      <c r="G85" s="39">
        <v>316247</v>
      </c>
      <c r="H85" s="46"/>
      <c r="I85" s="32">
        <f>+G85-H85</f>
        <v>316247</v>
      </c>
    </row>
    <row r="86" spans="1:9" s="47" customFormat="1" ht="15.75">
      <c r="A86" s="61"/>
      <c r="B86" s="50"/>
      <c r="C86" s="37" t="s">
        <v>465</v>
      </c>
      <c r="D86" s="32">
        <f>991789-6000</f>
        <v>985789</v>
      </c>
      <c r="E86" s="17">
        <v>0</v>
      </c>
      <c r="F86" s="32">
        <f>991789-6000</f>
        <v>985789</v>
      </c>
      <c r="G86" s="39">
        <v>991789</v>
      </c>
      <c r="H86" s="46"/>
      <c r="I86" s="32">
        <v>985789</v>
      </c>
    </row>
    <row r="87" spans="1:9" s="47" customFormat="1" ht="65.25" customHeight="1" hidden="1">
      <c r="A87" s="61"/>
      <c r="B87" s="50"/>
      <c r="C87" s="37" t="s">
        <v>466</v>
      </c>
      <c r="D87" s="32">
        <v>300000</v>
      </c>
      <c r="E87" s="17">
        <v>0</v>
      </c>
      <c r="F87" s="32">
        <v>300000</v>
      </c>
      <c r="G87" s="39">
        <v>300000</v>
      </c>
      <c r="H87" s="46">
        <v>300000</v>
      </c>
      <c r="I87" s="32">
        <f aca="true" t="shared" si="4" ref="I87:I150">+G87-H87</f>
        <v>0</v>
      </c>
    </row>
    <row r="88" spans="1:9" s="47" customFormat="1" ht="31.5">
      <c r="A88" s="51"/>
      <c r="B88" s="51"/>
      <c r="C88" s="37" t="s">
        <v>467</v>
      </c>
      <c r="D88" s="52">
        <v>300000</v>
      </c>
      <c r="E88" s="17">
        <v>0</v>
      </c>
      <c r="F88" s="52">
        <v>300000</v>
      </c>
      <c r="G88" s="53">
        <v>300000</v>
      </c>
      <c r="H88" s="46"/>
      <c r="I88" s="32">
        <f t="shared" si="4"/>
        <v>300000</v>
      </c>
    </row>
    <row r="89" spans="1:9" s="47" customFormat="1" ht="31.5">
      <c r="A89" s="51"/>
      <c r="B89" s="51"/>
      <c r="C89" s="37" t="s">
        <v>468</v>
      </c>
      <c r="D89" s="52">
        <v>300000</v>
      </c>
      <c r="E89" s="17">
        <v>0</v>
      </c>
      <c r="F89" s="52">
        <v>300000</v>
      </c>
      <c r="G89" s="53">
        <v>300000</v>
      </c>
      <c r="H89" s="46"/>
      <c r="I89" s="32">
        <f t="shared" si="4"/>
        <v>300000</v>
      </c>
    </row>
    <row r="90" spans="1:9" s="47" customFormat="1" ht="31.5">
      <c r="A90" s="51"/>
      <c r="B90" s="51"/>
      <c r="C90" s="37" t="s">
        <v>469</v>
      </c>
      <c r="D90" s="52">
        <v>300000</v>
      </c>
      <c r="E90" s="17">
        <v>0</v>
      </c>
      <c r="F90" s="52">
        <v>300000</v>
      </c>
      <c r="G90" s="53">
        <v>300000</v>
      </c>
      <c r="H90" s="46"/>
      <c r="I90" s="32">
        <f t="shared" si="4"/>
        <v>300000</v>
      </c>
    </row>
    <row r="91" spans="1:9" s="47" customFormat="1" ht="31.5">
      <c r="A91" s="51"/>
      <c r="B91" s="51"/>
      <c r="C91" s="37" t="s">
        <v>470</v>
      </c>
      <c r="D91" s="52">
        <v>300000</v>
      </c>
      <c r="E91" s="17">
        <v>0</v>
      </c>
      <c r="F91" s="52">
        <v>300000</v>
      </c>
      <c r="G91" s="53">
        <v>300000</v>
      </c>
      <c r="H91" s="46"/>
      <c r="I91" s="32">
        <f t="shared" si="4"/>
        <v>300000</v>
      </c>
    </row>
    <row r="92" spans="1:9" s="47" customFormat="1" ht="31.5">
      <c r="A92" s="51"/>
      <c r="B92" s="51"/>
      <c r="C92" s="37" t="s">
        <v>471</v>
      </c>
      <c r="D92" s="52">
        <v>100000</v>
      </c>
      <c r="E92" s="17">
        <v>0</v>
      </c>
      <c r="F92" s="52">
        <v>100000</v>
      </c>
      <c r="G92" s="53">
        <v>100000</v>
      </c>
      <c r="H92" s="46"/>
      <c r="I92" s="32">
        <f t="shared" si="4"/>
        <v>100000</v>
      </c>
    </row>
    <row r="93" spans="1:9" s="47" customFormat="1" ht="31.5">
      <c r="A93" s="51"/>
      <c r="B93" s="51"/>
      <c r="C93" s="37" t="s">
        <v>472</v>
      </c>
      <c r="D93" s="52">
        <v>299000</v>
      </c>
      <c r="E93" s="17">
        <v>0</v>
      </c>
      <c r="F93" s="52">
        <v>299000</v>
      </c>
      <c r="G93" s="53">
        <v>299000</v>
      </c>
      <c r="H93" s="46"/>
      <c r="I93" s="32">
        <f t="shared" si="4"/>
        <v>299000</v>
      </c>
    </row>
    <row r="94" spans="1:9" s="47" customFormat="1" ht="31.5">
      <c r="A94" s="51"/>
      <c r="B94" s="51"/>
      <c r="C94" s="37" t="s">
        <v>473</v>
      </c>
      <c r="D94" s="52">
        <v>200000</v>
      </c>
      <c r="E94" s="17">
        <v>0</v>
      </c>
      <c r="F94" s="52">
        <v>200000</v>
      </c>
      <c r="G94" s="53">
        <v>200000</v>
      </c>
      <c r="H94" s="46"/>
      <c r="I94" s="32">
        <f t="shared" si="4"/>
        <v>200000</v>
      </c>
    </row>
    <row r="95" spans="1:9" s="47" customFormat="1" ht="31.5">
      <c r="A95" s="51"/>
      <c r="B95" s="51"/>
      <c r="C95" s="37" t="s">
        <v>474</v>
      </c>
      <c r="D95" s="52">
        <v>340000</v>
      </c>
      <c r="E95" s="17">
        <v>0</v>
      </c>
      <c r="F95" s="52">
        <v>340000</v>
      </c>
      <c r="G95" s="53">
        <v>340000</v>
      </c>
      <c r="H95" s="46"/>
      <c r="I95" s="32">
        <f t="shared" si="4"/>
        <v>340000</v>
      </c>
    </row>
    <row r="96" spans="1:9" s="47" customFormat="1" ht="31.5">
      <c r="A96" s="51"/>
      <c r="B96" s="51"/>
      <c r="C96" s="37" t="s">
        <v>475</v>
      </c>
      <c r="D96" s="52">
        <v>200000</v>
      </c>
      <c r="E96" s="17">
        <v>0</v>
      </c>
      <c r="F96" s="52">
        <v>200000</v>
      </c>
      <c r="G96" s="53">
        <v>200000</v>
      </c>
      <c r="H96" s="46"/>
      <c r="I96" s="32">
        <f t="shared" si="4"/>
        <v>200000</v>
      </c>
    </row>
    <row r="97" spans="1:9" s="47" customFormat="1" ht="15.75">
      <c r="A97" s="51"/>
      <c r="B97" s="51"/>
      <c r="C97" s="37" t="s">
        <v>476</v>
      </c>
      <c r="D97" s="52">
        <v>60022</v>
      </c>
      <c r="E97" s="17">
        <v>0</v>
      </c>
      <c r="F97" s="52">
        <v>60022</v>
      </c>
      <c r="G97" s="53">
        <v>60022</v>
      </c>
      <c r="H97" s="46"/>
      <c r="I97" s="32">
        <f t="shared" si="4"/>
        <v>60022</v>
      </c>
    </row>
    <row r="98" spans="1:9" s="47" customFormat="1" ht="15.75">
      <c r="A98" s="51"/>
      <c r="B98" s="51"/>
      <c r="C98" s="37" t="s">
        <v>477</v>
      </c>
      <c r="D98" s="52">
        <v>200000</v>
      </c>
      <c r="E98" s="17">
        <v>0</v>
      </c>
      <c r="F98" s="52">
        <v>200000</v>
      </c>
      <c r="G98" s="53">
        <v>50000</v>
      </c>
      <c r="H98" s="46"/>
      <c r="I98" s="32">
        <f t="shared" si="4"/>
        <v>50000</v>
      </c>
    </row>
    <row r="99" spans="1:9" s="47" customFormat="1" ht="15.75">
      <c r="A99" s="51"/>
      <c r="B99" s="51"/>
      <c r="C99" s="37" t="s">
        <v>478</v>
      </c>
      <c r="D99" s="52">
        <v>200000</v>
      </c>
      <c r="E99" s="17">
        <v>0</v>
      </c>
      <c r="F99" s="52">
        <v>200000</v>
      </c>
      <c r="G99" s="53">
        <v>50000</v>
      </c>
      <c r="H99" s="46"/>
      <c r="I99" s="32">
        <f t="shared" si="4"/>
        <v>50000</v>
      </c>
    </row>
    <row r="100" spans="1:9" s="47" customFormat="1" ht="15.75">
      <c r="A100" s="51"/>
      <c r="B100" s="51"/>
      <c r="C100" s="37" t="s">
        <v>479</v>
      </c>
      <c r="D100" s="52">
        <v>200000</v>
      </c>
      <c r="E100" s="17">
        <v>0</v>
      </c>
      <c r="F100" s="52">
        <v>200000</v>
      </c>
      <c r="G100" s="53">
        <v>50000</v>
      </c>
      <c r="H100" s="46"/>
      <c r="I100" s="32">
        <f t="shared" si="4"/>
        <v>50000</v>
      </c>
    </row>
    <row r="101" spans="1:9" s="47" customFormat="1" ht="21.75" customHeight="1">
      <c r="A101" s="51"/>
      <c r="B101" s="51"/>
      <c r="C101" s="37" t="s">
        <v>480</v>
      </c>
      <c r="D101" s="52">
        <v>200000</v>
      </c>
      <c r="E101" s="17">
        <v>0</v>
      </c>
      <c r="F101" s="52">
        <v>200000</v>
      </c>
      <c r="G101" s="53">
        <v>50000</v>
      </c>
      <c r="H101" s="46"/>
      <c r="I101" s="32">
        <f t="shared" si="4"/>
        <v>50000</v>
      </c>
    </row>
    <row r="102" spans="1:9" s="47" customFormat="1" ht="24.75" customHeight="1">
      <c r="A102" s="51"/>
      <c r="B102" s="51"/>
      <c r="C102" s="37" t="s">
        <v>481</v>
      </c>
      <c r="D102" s="52">
        <v>200000</v>
      </c>
      <c r="E102" s="17">
        <v>0</v>
      </c>
      <c r="F102" s="52">
        <v>200000</v>
      </c>
      <c r="G102" s="53">
        <v>50000</v>
      </c>
      <c r="H102" s="46"/>
      <c r="I102" s="32">
        <f t="shared" si="4"/>
        <v>50000</v>
      </c>
    </row>
    <row r="103" spans="1:9" s="47" customFormat="1" ht="22.5" customHeight="1">
      <c r="A103" s="51"/>
      <c r="B103" s="51"/>
      <c r="C103" s="37" t="s">
        <v>482</v>
      </c>
      <c r="D103" s="52">
        <v>200000</v>
      </c>
      <c r="E103" s="17">
        <v>0</v>
      </c>
      <c r="F103" s="52">
        <v>200000</v>
      </c>
      <c r="G103" s="53">
        <v>50000</v>
      </c>
      <c r="H103" s="46"/>
      <c r="I103" s="32">
        <f t="shared" si="4"/>
        <v>50000</v>
      </c>
    </row>
    <row r="104" spans="1:9" s="47" customFormat="1" ht="21" customHeight="1">
      <c r="A104" s="51"/>
      <c r="B104" s="51"/>
      <c r="C104" s="37" t="s">
        <v>483</v>
      </c>
      <c r="D104" s="52">
        <v>200000</v>
      </c>
      <c r="E104" s="17">
        <v>0</v>
      </c>
      <c r="F104" s="52">
        <v>200000</v>
      </c>
      <c r="G104" s="53">
        <v>50000</v>
      </c>
      <c r="H104" s="46"/>
      <c r="I104" s="32">
        <f t="shared" si="4"/>
        <v>50000</v>
      </c>
    </row>
    <row r="105" spans="1:9" s="47" customFormat="1" ht="21.75" customHeight="1">
      <c r="A105" s="51"/>
      <c r="B105" s="51"/>
      <c r="C105" s="37" t="s">
        <v>484</v>
      </c>
      <c r="D105" s="52">
        <v>200000</v>
      </c>
      <c r="E105" s="17">
        <v>0</v>
      </c>
      <c r="F105" s="52">
        <v>200000</v>
      </c>
      <c r="G105" s="53">
        <v>50000</v>
      </c>
      <c r="H105" s="46"/>
      <c r="I105" s="32">
        <f t="shared" si="4"/>
        <v>50000</v>
      </c>
    </row>
    <row r="106" spans="1:9" s="47" customFormat="1" ht="15.75" hidden="1">
      <c r="A106" s="51"/>
      <c r="B106" s="51"/>
      <c r="C106" s="37" t="s">
        <v>485</v>
      </c>
      <c r="D106" s="52">
        <v>990000</v>
      </c>
      <c r="E106" s="17">
        <v>0</v>
      </c>
      <c r="F106" s="52">
        <v>990000</v>
      </c>
      <c r="G106" s="53">
        <v>990000</v>
      </c>
      <c r="H106" s="46"/>
      <c r="I106" s="32">
        <f t="shared" si="4"/>
        <v>990000</v>
      </c>
    </row>
    <row r="107" spans="1:9" s="47" customFormat="1" ht="15.75" hidden="1">
      <c r="A107" s="51"/>
      <c r="B107" s="51"/>
      <c r="C107" s="37" t="s">
        <v>486</v>
      </c>
      <c r="D107" s="52">
        <v>900000</v>
      </c>
      <c r="E107" s="17">
        <v>0</v>
      </c>
      <c r="F107" s="52">
        <v>900000</v>
      </c>
      <c r="G107" s="53">
        <v>900000</v>
      </c>
      <c r="H107" s="46"/>
      <c r="I107" s="32">
        <f t="shared" si="4"/>
        <v>900000</v>
      </c>
    </row>
    <row r="108" spans="1:9" s="47" customFormat="1" ht="15.75" hidden="1">
      <c r="A108" s="51"/>
      <c r="B108" s="51"/>
      <c r="C108" s="37" t="s">
        <v>487</v>
      </c>
      <c r="D108" s="52">
        <v>990000</v>
      </c>
      <c r="E108" s="17">
        <v>0</v>
      </c>
      <c r="F108" s="52">
        <v>990000</v>
      </c>
      <c r="G108" s="53">
        <v>990000</v>
      </c>
      <c r="H108" s="46"/>
      <c r="I108" s="32">
        <f t="shared" si="4"/>
        <v>990000</v>
      </c>
    </row>
    <row r="109" spans="1:9" s="47" customFormat="1" ht="15.75" hidden="1">
      <c r="A109" s="51"/>
      <c r="B109" s="51"/>
      <c r="C109" s="37" t="s">
        <v>488</v>
      </c>
      <c r="D109" s="52">
        <v>223500</v>
      </c>
      <c r="E109" s="17">
        <v>0</v>
      </c>
      <c r="F109" s="52">
        <v>223500</v>
      </c>
      <c r="G109" s="53">
        <v>223500</v>
      </c>
      <c r="H109" s="46"/>
      <c r="I109" s="32">
        <f t="shared" si="4"/>
        <v>223500</v>
      </c>
    </row>
    <row r="110" spans="1:9" s="47" customFormat="1" ht="31.5" hidden="1">
      <c r="A110" s="51"/>
      <c r="B110" s="51"/>
      <c r="C110" s="37" t="s">
        <v>489</v>
      </c>
      <c r="D110" s="52">
        <v>990000</v>
      </c>
      <c r="E110" s="17">
        <v>0</v>
      </c>
      <c r="F110" s="52">
        <v>990000</v>
      </c>
      <c r="G110" s="53">
        <v>990000</v>
      </c>
      <c r="H110" s="46"/>
      <c r="I110" s="32">
        <f t="shared" si="4"/>
        <v>990000</v>
      </c>
    </row>
    <row r="111" spans="1:9" s="47" customFormat="1" ht="15.75">
      <c r="A111" s="51"/>
      <c r="B111" s="51"/>
      <c r="C111" s="37" t="s">
        <v>490</v>
      </c>
      <c r="D111" s="52">
        <v>298282</v>
      </c>
      <c r="E111" s="17">
        <v>0</v>
      </c>
      <c r="F111" s="52">
        <v>298282</v>
      </c>
      <c r="G111" s="53">
        <v>298282</v>
      </c>
      <c r="H111" s="46"/>
      <c r="I111" s="32">
        <f t="shared" si="4"/>
        <v>298282</v>
      </c>
    </row>
    <row r="112" spans="1:9" s="47" customFormat="1" ht="21.75" customHeight="1">
      <c r="A112" s="51"/>
      <c r="B112" s="51"/>
      <c r="C112" s="37" t="s">
        <v>491</v>
      </c>
      <c r="D112" s="52">
        <v>298408</v>
      </c>
      <c r="E112" s="17">
        <v>0</v>
      </c>
      <c r="F112" s="52">
        <v>298408</v>
      </c>
      <c r="G112" s="53">
        <v>298408</v>
      </c>
      <c r="H112" s="46"/>
      <c r="I112" s="32">
        <f t="shared" si="4"/>
        <v>298408</v>
      </c>
    </row>
    <row r="113" spans="1:9" s="47" customFormat="1" ht="61.5" customHeight="1">
      <c r="A113" s="51"/>
      <c r="B113" s="51"/>
      <c r="C113" s="37" t="s">
        <v>492</v>
      </c>
      <c r="D113" s="52">
        <v>150000</v>
      </c>
      <c r="E113" s="17">
        <v>0</v>
      </c>
      <c r="F113" s="52">
        <v>150000</v>
      </c>
      <c r="G113" s="53">
        <v>150000</v>
      </c>
      <c r="H113" s="46"/>
      <c r="I113" s="32">
        <f t="shared" si="4"/>
        <v>150000</v>
      </c>
    </row>
    <row r="114" spans="1:9" s="47" customFormat="1" ht="31.5" hidden="1">
      <c r="A114" s="51"/>
      <c r="B114" s="51"/>
      <c r="C114" s="37" t="s">
        <v>493</v>
      </c>
      <c r="D114" s="52">
        <v>200000</v>
      </c>
      <c r="E114" s="17">
        <v>0</v>
      </c>
      <c r="F114" s="52">
        <v>200000</v>
      </c>
      <c r="G114" s="53">
        <v>200000</v>
      </c>
      <c r="H114" s="46"/>
      <c r="I114" s="32">
        <f t="shared" si="4"/>
        <v>200000</v>
      </c>
    </row>
    <row r="115" spans="1:9" s="47" customFormat="1" ht="38.25" customHeight="1">
      <c r="A115" s="51"/>
      <c r="B115" s="51"/>
      <c r="C115" s="37" t="s">
        <v>494</v>
      </c>
      <c r="D115" s="52">
        <v>260000</v>
      </c>
      <c r="E115" s="17">
        <v>0</v>
      </c>
      <c r="F115" s="52">
        <v>260000</v>
      </c>
      <c r="G115" s="53">
        <v>260000</v>
      </c>
      <c r="H115" s="46"/>
      <c r="I115" s="32">
        <f t="shared" si="4"/>
        <v>260000</v>
      </c>
    </row>
    <row r="116" spans="1:9" s="47" customFormat="1" ht="36.75" customHeight="1">
      <c r="A116" s="51"/>
      <c r="B116" s="51"/>
      <c r="C116" s="37" t="s">
        <v>495</v>
      </c>
      <c r="D116" s="52">
        <v>200000</v>
      </c>
      <c r="E116" s="17">
        <v>0</v>
      </c>
      <c r="F116" s="52">
        <v>200000</v>
      </c>
      <c r="G116" s="53">
        <v>200000</v>
      </c>
      <c r="H116" s="46"/>
      <c r="I116" s="32">
        <f t="shared" si="4"/>
        <v>200000</v>
      </c>
    </row>
    <row r="117" spans="1:9" s="47" customFormat="1" ht="36" customHeight="1">
      <c r="A117" s="51"/>
      <c r="B117" s="51"/>
      <c r="C117" s="37" t="s">
        <v>496</v>
      </c>
      <c r="D117" s="52">
        <v>150000</v>
      </c>
      <c r="E117" s="17">
        <v>0</v>
      </c>
      <c r="F117" s="52">
        <v>150000</v>
      </c>
      <c r="G117" s="53">
        <v>150000</v>
      </c>
      <c r="H117" s="46"/>
      <c r="I117" s="32">
        <f t="shared" si="4"/>
        <v>150000</v>
      </c>
    </row>
    <row r="118" spans="1:9" s="47" customFormat="1" ht="31.5">
      <c r="A118" s="51"/>
      <c r="B118" s="51"/>
      <c r="C118" s="37" t="s">
        <v>497</v>
      </c>
      <c r="D118" s="52">
        <v>200000</v>
      </c>
      <c r="E118" s="17">
        <v>0</v>
      </c>
      <c r="F118" s="52">
        <v>200000</v>
      </c>
      <c r="G118" s="53">
        <v>200000</v>
      </c>
      <c r="H118" s="46"/>
      <c r="I118" s="32">
        <f t="shared" si="4"/>
        <v>200000</v>
      </c>
    </row>
    <row r="119" spans="1:9" s="47" customFormat="1" ht="31.5">
      <c r="A119" s="51"/>
      <c r="B119" s="51"/>
      <c r="C119" s="83" t="s">
        <v>498</v>
      </c>
      <c r="D119" s="52">
        <v>3000</v>
      </c>
      <c r="E119" s="17">
        <v>0</v>
      </c>
      <c r="F119" s="52">
        <v>3000</v>
      </c>
      <c r="G119" s="53"/>
      <c r="H119" s="46"/>
      <c r="I119" s="52">
        <v>3000</v>
      </c>
    </row>
    <row r="120" spans="1:9" s="47" customFormat="1" ht="35.25" customHeight="1">
      <c r="A120" s="51"/>
      <c r="B120" s="51"/>
      <c r="C120" s="84" t="s">
        <v>499</v>
      </c>
      <c r="D120" s="52">
        <v>3000</v>
      </c>
      <c r="E120" s="17">
        <v>0</v>
      </c>
      <c r="F120" s="52">
        <v>3000</v>
      </c>
      <c r="G120" s="53"/>
      <c r="H120" s="46"/>
      <c r="I120" s="52">
        <v>3000</v>
      </c>
    </row>
    <row r="121" spans="1:9" s="47" customFormat="1" ht="47.25">
      <c r="A121" s="51"/>
      <c r="B121" s="51"/>
      <c r="C121" s="37" t="s">
        <v>500</v>
      </c>
      <c r="D121" s="52">
        <v>193602</v>
      </c>
      <c r="E121" s="17">
        <v>0</v>
      </c>
      <c r="F121" s="52">
        <v>193602</v>
      </c>
      <c r="G121" s="53"/>
      <c r="H121" s="46"/>
      <c r="I121" s="52">
        <v>193602</v>
      </c>
    </row>
    <row r="122" spans="1:9" s="47" customFormat="1" ht="47.25">
      <c r="A122" s="51"/>
      <c r="B122" s="51"/>
      <c r="C122" s="37" t="s">
        <v>501</v>
      </c>
      <c r="D122" s="52">
        <v>1320</v>
      </c>
      <c r="E122" s="17">
        <v>0</v>
      </c>
      <c r="F122" s="52">
        <v>1320</v>
      </c>
      <c r="G122" s="53"/>
      <c r="H122" s="46"/>
      <c r="I122" s="52">
        <v>1320</v>
      </c>
    </row>
    <row r="123" spans="1:10" s="47" customFormat="1" ht="94.5">
      <c r="A123" s="68">
        <v>40</v>
      </c>
      <c r="B123" s="68" t="s">
        <v>502</v>
      </c>
      <c r="C123" s="23"/>
      <c r="D123" s="16">
        <f aca="true" t="shared" si="5" ref="D123:I123">+D130+D361+D433+D454+D507+D124+D501+D504</f>
        <v>25558813</v>
      </c>
      <c r="E123" s="16">
        <f t="shared" si="5"/>
        <v>0</v>
      </c>
      <c r="F123" s="16">
        <f t="shared" si="5"/>
        <v>25558813</v>
      </c>
      <c r="G123" s="16">
        <f t="shared" si="5"/>
        <v>14509701</v>
      </c>
      <c r="H123" s="16">
        <f t="shared" si="5"/>
        <v>583235</v>
      </c>
      <c r="I123" s="16">
        <f t="shared" si="5"/>
        <v>25460540</v>
      </c>
      <c r="J123" s="49"/>
    </row>
    <row r="124" spans="1:9" s="47" customFormat="1" ht="31.5">
      <c r="A124" s="68">
        <v>150101</v>
      </c>
      <c r="B124" s="68" t="s">
        <v>391</v>
      </c>
      <c r="C124" s="23"/>
      <c r="D124" s="16">
        <f>+D125</f>
        <v>44854</v>
      </c>
      <c r="E124" s="17">
        <v>0</v>
      </c>
      <c r="F124" s="16">
        <f>+F125</f>
        <v>44854</v>
      </c>
      <c r="G124" s="16">
        <f>+G125</f>
        <v>16600</v>
      </c>
      <c r="H124" s="16">
        <f>+H125</f>
        <v>0</v>
      </c>
      <c r="I124" s="16">
        <f>+I125</f>
        <v>44854</v>
      </c>
    </row>
    <row r="125" spans="1:9" s="47" customFormat="1" ht="75">
      <c r="A125" s="68">
        <v>3210</v>
      </c>
      <c r="B125" s="71" t="s">
        <v>503</v>
      </c>
      <c r="C125" s="23"/>
      <c r="D125" s="30">
        <f aca="true" t="shared" si="6" ref="D125:I125">+D126+D128+D129</f>
        <v>44854</v>
      </c>
      <c r="E125" s="30">
        <f t="shared" si="6"/>
        <v>0</v>
      </c>
      <c r="F125" s="30">
        <f t="shared" si="6"/>
        <v>44854</v>
      </c>
      <c r="G125" s="30">
        <f t="shared" si="6"/>
        <v>16600</v>
      </c>
      <c r="H125" s="30">
        <f t="shared" si="6"/>
        <v>0</v>
      </c>
      <c r="I125" s="30">
        <f t="shared" si="6"/>
        <v>44854</v>
      </c>
    </row>
    <row r="126" spans="1:9" s="47" customFormat="1" ht="51" customHeight="1">
      <c r="A126" s="71"/>
      <c r="B126" s="71"/>
      <c r="C126" s="72" t="s">
        <v>504</v>
      </c>
      <c r="D126" s="85">
        <v>16600</v>
      </c>
      <c r="E126" s="17">
        <v>0</v>
      </c>
      <c r="F126" s="85">
        <v>16600</v>
      </c>
      <c r="G126" s="86">
        <v>16600</v>
      </c>
      <c r="H126" s="46"/>
      <c r="I126" s="32">
        <f>+G126-H126</f>
        <v>16600</v>
      </c>
    </row>
    <row r="127" spans="1:9" s="47" customFormat="1" ht="18.75" hidden="1">
      <c r="A127" s="68"/>
      <c r="B127" s="71"/>
      <c r="C127" s="23"/>
      <c r="D127" s="16"/>
      <c r="E127" s="17">
        <v>0</v>
      </c>
      <c r="F127" s="16"/>
      <c r="G127" s="18"/>
      <c r="H127" s="46"/>
      <c r="I127" s="32"/>
    </row>
    <row r="128" spans="1:9" s="47" customFormat="1" ht="51" customHeight="1">
      <c r="A128" s="68"/>
      <c r="B128" s="71"/>
      <c r="C128" s="34" t="s">
        <v>505</v>
      </c>
      <c r="D128" s="32">
        <v>17135</v>
      </c>
      <c r="E128" s="17">
        <v>0</v>
      </c>
      <c r="F128" s="32">
        <v>17135</v>
      </c>
      <c r="G128" s="18"/>
      <c r="H128" s="46"/>
      <c r="I128" s="32">
        <v>17135</v>
      </c>
    </row>
    <row r="129" spans="1:9" s="47" customFormat="1" ht="51" customHeight="1">
      <c r="A129" s="68"/>
      <c r="B129" s="71"/>
      <c r="C129" s="34" t="s">
        <v>506</v>
      </c>
      <c r="D129" s="32">
        <v>11119</v>
      </c>
      <c r="E129" s="17">
        <v>0</v>
      </c>
      <c r="F129" s="32">
        <v>11119</v>
      </c>
      <c r="G129" s="18"/>
      <c r="H129" s="46"/>
      <c r="I129" s="32">
        <v>11119</v>
      </c>
    </row>
    <row r="130" spans="1:9" s="47" customFormat="1" ht="85.5">
      <c r="A130" s="22">
        <v>100102</v>
      </c>
      <c r="B130" s="22" t="s">
        <v>507</v>
      </c>
      <c r="C130" s="23"/>
      <c r="D130" s="87">
        <f>D131</f>
        <v>17210240</v>
      </c>
      <c r="E130" s="88">
        <v>0</v>
      </c>
      <c r="F130" s="87">
        <f>F131</f>
        <v>17210240</v>
      </c>
      <c r="G130" s="36">
        <f>G131</f>
        <v>8271091</v>
      </c>
      <c r="H130" s="43"/>
      <c r="I130" s="89">
        <f>+I131</f>
        <v>17210240</v>
      </c>
    </row>
    <row r="131" spans="1:10" s="47" customFormat="1" ht="75">
      <c r="A131" s="71">
        <v>3210</v>
      </c>
      <c r="B131" s="71" t="s">
        <v>503</v>
      </c>
      <c r="C131" s="71"/>
      <c r="D131" s="90">
        <f aca="true" t="shared" si="7" ref="D131:I131">+D132+D133+D136+D137+D138+D139+D140+D141+D142+D143+D144+D145+D147+D148+D149+D160+D165+D166+D169+D170+D171+D174+D175+D176+D177+D178+D179+D180+D181+D182+D184+D185+D186+D187+D188+D189+D190+D191+D192+D193+D194+D195+D196+D197+D200+D206+D207+D208+D209+D213+D214+D216+D228+D229+D230+D231+D233+D234+D235+D236+D237+D238+D239+D240+D261+D267+D290+D307+D310+D312+D313+D314+D315+D316+D317+D318+D319+D320+D321+D322+D323+D324+D325+D326+D327+D328+D329+D330+D331+D332+D333+D334+D335+D336+D337+D338+D339+D340+D341+D342+D343+D344+D345+D346+D347+D348+D349+D350+D351+D352+D353+D354+D355+D356+D357+D358+D359+D360</f>
        <v>17210240</v>
      </c>
      <c r="E131" s="90">
        <f t="shared" si="7"/>
        <v>0</v>
      </c>
      <c r="F131" s="90">
        <f t="shared" si="7"/>
        <v>17210240</v>
      </c>
      <c r="G131" s="90">
        <f t="shared" si="7"/>
        <v>8271091</v>
      </c>
      <c r="H131" s="90">
        <f t="shared" si="7"/>
        <v>0</v>
      </c>
      <c r="I131" s="90">
        <f t="shared" si="7"/>
        <v>17210240</v>
      </c>
      <c r="J131" s="49"/>
    </row>
    <row r="132" spans="1:9" s="47" customFormat="1" ht="36" customHeight="1">
      <c r="A132" s="71"/>
      <c r="B132" s="71"/>
      <c r="C132" s="72" t="s">
        <v>508</v>
      </c>
      <c r="D132" s="73">
        <v>236754</v>
      </c>
      <c r="E132" s="17">
        <v>0</v>
      </c>
      <c r="F132" s="73">
        <v>236754</v>
      </c>
      <c r="G132" s="74">
        <v>236754</v>
      </c>
      <c r="H132" s="46"/>
      <c r="I132" s="32">
        <f t="shared" si="4"/>
        <v>236754</v>
      </c>
    </row>
    <row r="133" spans="1:9" s="47" customFormat="1" ht="34.5" customHeight="1">
      <c r="A133" s="71"/>
      <c r="B133" s="71"/>
      <c r="C133" s="72" t="s">
        <v>509</v>
      </c>
      <c r="D133" s="73">
        <v>375000</v>
      </c>
      <c r="E133" s="17">
        <v>0</v>
      </c>
      <c r="F133" s="73">
        <v>375000</v>
      </c>
      <c r="G133" s="74">
        <v>375000</v>
      </c>
      <c r="H133" s="46"/>
      <c r="I133" s="32">
        <f t="shared" si="4"/>
        <v>375000</v>
      </c>
    </row>
    <row r="134" spans="1:9" s="47" customFormat="1" ht="31.5" hidden="1">
      <c r="A134" s="71"/>
      <c r="B134" s="71"/>
      <c r="C134" s="72" t="s">
        <v>510</v>
      </c>
      <c r="D134" s="73">
        <v>252000</v>
      </c>
      <c r="E134" s="17">
        <v>0</v>
      </c>
      <c r="F134" s="73">
        <v>252000</v>
      </c>
      <c r="G134" s="74">
        <v>252000</v>
      </c>
      <c r="H134" s="46">
        <v>252000</v>
      </c>
      <c r="I134" s="32">
        <f t="shared" si="4"/>
        <v>0</v>
      </c>
    </row>
    <row r="135" spans="1:9" s="47" customFormat="1" ht="31.5" hidden="1">
      <c r="A135" s="71"/>
      <c r="B135" s="71"/>
      <c r="C135" s="72" t="s">
        <v>511</v>
      </c>
      <c r="D135" s="73">
        <v>265000</v>
      </c>
      <c r="E135" s="17">
        <v>0</v>
      </c>
      <c r="F135" s="73">
        <v>265000</v>
      </c>
      <c r="G135" s="74">
        <v>265000</v>
      </c>
      <c r="H135" s="46">
        <v>265000</v>
      </c>
      <c r="I135" s="32">
        <f t="shared" si="4"/>
        <v>0</v>
      </c>
    </row>
    <row r="136" spans="1:9" s="47" customFormat="1" ht="41.25" customHeight="1">
      <c r="A136" s="71"/>
      <c r="B136" s="71"/>
      <c r="C136" s="72" t="s">
        <v>512</v>
      </c>
      <c r="D136" s="73">
        <v>25800</v>
      </c>
      <c r="E136" s="17">
        <v>0</v>
      </c>
      <c r="F136" s="73">
        <v>25800</v>
      </c>
      <c r="G136" s="74">
        <v>25800</v>
      </c>
      <c r="H136" s="46"/>
      <c r="I136" s="32">
        <f t="shared" si="4"/>
        <v>25800</v>
      </c>
    </row>
    <row r="137" spans="1:9" s="47" customFormat="1" ht="31.5">
      <c r="A137" s="71"/>
      <c r="B137" s="71"/>
      <c r="C137" s="72" t="s">
        <v>513</v>
      </c>
      <c r="D137" s="73">
        <v>183000</v>
      </c>
      <c r="E137" s="17">
        <v>0</v>
      </c>
      <c r="F137" s="73">
        <v>183000</v>
      </c>
      <c r="G137" s="74">
        <v>183000</v>
      </c>
      <c r="H137" s="46"/>
      <c r="I137" s="32">
        <f t="shared" si="4"/>
        <v>183000</v>
      </c>
    </row>
    <row r="138" spans="1:9" s="47" customFormat="1" ht="31.5">
      <c r="A138" s="71"/>
      <c r="B138" s="71"/>
      <c r="C138" s="72" t="s">
        <v>514</v>
      </c>
      <c r="D138" s="73">
        <v>61406</v>
      </c>
      <c r="E138" s="17">
        <v>0</v>
      </c>
      <c r="F138" s="73">
        <v>61406</v>
      </c>
      <c r="G138" s="74">
        <v>61406</v>
      </c>
      <c r="H138" s="46"/>
      <c r="I138" s="32">
        <f t="shared" si="4"/>
        <v>61406</v>
      </c>
    </row>
    <row r="139" spans="1:9" s="47" customFormat="1" ht="31.5">
      <c r="A139" s="71"/>
      <c r="B139" s="71"/>
      <c r="C139" s="72" t="s">
        <v>515</v>
      </c>
      <c r="D139" s="73">
        <v>101428</v>
      </c>
      <c r="E139" s="17">
        <v>0</v>
      </c>
      <c r="F139" s="73">
        <v>101428</v>
      </c>
      <c r="G139" s="74">
        <v>101428</v>
      </c>
      <c r="H139" s="46"/>
      <c r="I139" s="32">
        <f t="shared" si="4"/>
        <v>101428</v>
      </c>
    </row>
    <row r="140" spans="1:9" s="47" customFormat="1" ht="38.25" customHeight="1">
      <c r="A140" s="71"/>
      <c r="B140" s="71"/>
      <c r="C140" s="72" t="s">
        <v>516</v>
      </c>
      <c r="D140" s="73">
        <v>121500</v>
      </c>
      <c r="E140" s="17">
        <v>0</v>
      </c>
      <c r="F140" s="73">
        <v>121500</v>
      </c>
      <c r="G140" s="74">
        <v>121500</v>
      </c>
      <c r="H140" s="46"/>
      <c r="I140" s="32">
        <f t="shared" si="4"/>
        <v>121500</v>
      </c>
    </row>
    <row r="141" spans="1:9" s="47" customFormat="1" ht="38.25" customHeight="1">
      <c r="A141" s="71"/>
      <c r="B141" s="71"/>
      <c r="C141" s="72" t="s">
        <v>517</v>
      </c>
      <c r="D141" s="73">
        <v>62800</v>
      </c>
      <c r="E141" s="17">
        <v>0</v>
      </c>
      <c r="F141" s="73">
        <v>62800</v>
      </c>
      <c r="G141" s="74">
        <v>62800</v>
      </c>
      <c r="H141" s="46"/>
      <c r="I141" s="32">
        <f t="shared" si="4"/>
        <v>62800</v>
      </c>
    </row>
    <row r="142" spans="1:9" s="47" customFormat="1" ht="38.25" customHeight="1">
      <c r="A142" s="71"/>
      <c r="B142" s="71"/>
      <c r="C142" s="72" t="s">
        <v>518</v>
      </c>
      <c r="D142" s="73">
        <v>84518</v>
      </c>
      <c r="E142" s="17">
        <v>0</v>
      </c>
      <c r="F142" s="73">
        <v>84518</v>
      </c>
      <c r="G142" s="74">
        <v>84518</v>
      </c>
      <c r="H142" s="46"/>
      <c r="I142" s="32">
        <f t="shared" si="4"/>
        <v>84518</v>
      </c>
    </row>
    <row r="143" spans="1:9" s="47" customFormat="1" ht="38.25" customHeight="1">
      <c r="A143" s="71"/>
      <c r="B143" s="71"/>
      <c r="C143" s="72" t="s">
        <v>519</v>
      </c>
      <c r="D143" s="73">
        <v>173000</v>
      </c>
      <c r="E143" s="17">
        <v>0</v>
      </c>
      <c r="F143" s="73">
        <v>173000</v>
      </c>
      <c r="G143" s="74">
        <v>173000</v>
      </c>
      <c r="H143" s="46"/>
      <c r="I143" s="32">
        <f t="shared" si="4"/>
        <v>173000</v>
      </c>
    </row>
    <row r="144" spans="1:9" s="47" customFormat="1" ht="38.25" customHeight="1">
      <c r="A144" s="71"/>
      <c r="B144" s="71"/>
      <c r="C144" s="72" t="s">
        <v>520</v>
      </c>
      <c r="D144" s="73">
        <v>127970</v>
      </c>
      <c r="E144" s="17">
        <v>0</v>
      </c>
      <c r="F144" s="73">
        <v>127970</v>
      </c>
      <c r="G144" s="74">
        <v>127970</v>
      </c>
      <c r="H144" s="46"/>
      <c r="I144" s="32">
        <f t="shared" si="4"/>
        <v>127970</v>
      </c>
    </row>
    <row r="145" spans="1:9" s="47" customFormat="1" ht="20.25" customHeight="1">
      <c r="A145" s="71"/>
      <c r="B145" s="71"/>
      <c r="C145" s="72" t="s">
        <v>521</v>
      </c>
      <c r="D145" s="73">
        <v>60000</v>
      </c>
      <c r="E145" s="17">
        <v>0</v>
      </c>
      <c r="F145" s="73">
        <v>60000</v>
      </c>
      <c r="G145" s="74">
        <v>60000</v>
      </c>
      <c r="H145" s="46"/>
      <c r="I145" s="32">
        <f t="shared" si="4"/>
        <v>60000</v>
      </c>
    </row>
    <row r="146" spans="1:9" s="47" customFormat="1" ht="38.25" customHeight="1" hidden="1">
      <c r="A146" s="71"/>
      <c r="B146" s="71"/>
      <c r="C146" s="72"/>
      <c r="D146" s="91"/>
      <c r="E146" s="17">
        <v>0</v>
      </c>
      <c r="F146" s="91"/>
      <c r="G146" s="92"/>
      <c r="H146" s="46"/>
      <c r="I146" s="32">
        <f t="shared" si="4"/>
        <v>0</v>
      </c>
    </row>
    <row r="147" spans="1:9" s="47" customFormat="1" ht="35.25" customHeight="1">
      <c r="A147" s="71"/>
      <c r="B147" s="93"/>
      <c r="C147" s="72" t="s">
        <v>522</v>
      </c>
      <c r="D147" s="73">
        <v>153587</v>
      </c>
      <c r="E147" s="17">
        <v>0</v>
      </c>
      <c r="F147" s="73">
        <f>D147</f>
        <v>153587</v>
      </c>
      <c r="G147" s="74">
        <f>F147</f>
        <v>153587</v>
      </c>
      <c r="H147" s="46"/>
      <c r="I147" s="32">
        <f t="shared" si="4"/>
        <v>153587</v>
      </c>
    </row>
    <row r="148" spans="1:9" s="47" customFormat="1" ht="40.5" customHeight="1">
      <c r="A148" s="71"/>
      <c r="B148" s="93"/>
      <c r="C148" s="72" t="s">
        <v>523</v>
      </c>
      <c r="D148" s="73">
        <v>237075</v>
      </c>
      <c r="E148" s="17">
        <v>0</v>
      </c>
      <c r="F148" s="73">
        <f aca="true" t="shared" si="8" ref="F148:F214">D148</f>
        <v>237075</v>
      </c>
      <c r="G148" s="74">
        <f aca="true" t="shared" si="9" ref="G148:G211">F148</f>
        <v>237075</v>
      </c>
      <c r="H148" s="46"/>
      <c r="I148" s="32">
        <f t="shared" si="4"/>
        <v>237075</v>
      </c>
    </row>
    <row r="149" spans="1:9" s="47" customFormat="1" ht="37.5" customHeight="1">
      <c r="A149" s="71"/>
      <c r="B149" s="93"/>
      <c r="C149" s="72" t="s">
        <v>524</v>
      </c>
      <c r="D149" s="73">
        <v>180876</v>
      </c>
      <c r="E149" s="17">
        <v>0</v>
      </c>
      <c r="F149" s="73">
        <v>180876</v>
      </c>
      <c r="G149" s="74">
        <v>180876</v>
      </c>
      <c r="H149" s="46"/>
      <c r="I149" s="32">
        <f t="shared" si="4"/>
        <v>180876</v>
      </c>
    </row>
    <row r="150" spans="1:9" s="47" customFormat="1" ht="31.5" hidden="1">
      <c r="A150" s="71"/>
      <c r="B150" s="93"/>
      <c r="C150" s="72" t="s">
        <v>525</v>
      </c>
      <c r="D150" s="73">
        <v>356075</v>
      </c>
      <c r="E150" s="17">
        <v>0</v>
      </c>
      <c r="F150" s="73">
        <f t="shared" si="8"/>
        <v>356075</v>
      </c>
      <c r="G150" s="74">
        <f t="shared" si="9"/>
        <v>356075</v>
      </c>
      <c r="H150" s="46"/>
      <c r="I150" s="32">
        <f t="shared" si="4"/>
        <v>356075</v>
      </c>
    </row>
    <row r="151" spans="1:9" s="47" customFormat="1" ht="31.5" hidden="1">
      <c r="A151" s="71"/>
      <c r="B151" s="93"/>
      <c r="C151" s="72" t="s">
        <v>526</v>
      </c>
      <c r="D151" s="73">
        <v>236464</v>
      </c>
      <c r="E151" s="17">
        <v>0</v>
      </c>
      <c r="F151" s="73">
        <f t="shared" si="8"/>
        <v>236464</v>
      </c>
      <c r="G151" s="74">
        <f t="shared" si="9"/>
        <v>236464</v>
      </c>
      <c r="H151" s="46"/>
      <c r="I151" s="32">
        <f aca="true" t="shared" si="10" ref="I151:I214">+G151-H151</f>
        <v>236464</v>
      </c>
    </row>
    <row r="152" spans="1:9" s="47" customFormat="1" ht="31.5" hidden="1">
      <c r="A152" s="71"/>
      <c r="B152" s="93"/>
      <c r="C152" s="72" t="s">
        <v>527</v>
      </c>
      <c r="D152" s="73">
        <v>185980</v>
      </c>
      <c r="E152" s="17">
        <v>0</v>
      </c>
      <c r="F152" s="73">
        <f t="shared" si="8"/>
        <v>185980</v>
      </c>
      <c r="G152" s="74">
        <f t="shared" si="9"/>
        <v>185980</v>
      </c>
      <c r="H152" s="46"/>
      <c r="I152" s="32">
        <f t="shared" si="10"/>
        <v>185980</v>
      </c>
    </row>
    <row r="153" spans="1:9" s="47" customFormat="1" ht="31.5" hidden="1">
      <c r="A153" s="71"/>
      <c r="B153" s="93"/>
      <c r="C153" s="72" t="s">
        <v>528</v>
      </c>
      <c r="D153" s="73">
        <v>237075</v>
      </c>
      <c r="E153" s="17">
        <v>0</v>
      </c>
      <c r="F153" s="73">
        <f t="shared" si="8"/>
        <v>237075</v>
      </c>
      <c r="G153" s="74">
        <f t="shared" si="9"/>
        <v>237075</v>
      </c>
      <c r="H153" s="46"/>
      <c r="I153" s="32">
        <f t="shared" si="10"/>
        <v>237075</v>
      </c>
    </row>
    <row r="154" spans="1:9" s="47" customFormat="1" ht="31.5" hidden="1">
      <c r="A154" s="71"/>
      <c r="B154" s="93"/>
      <c r="C154" s="72" t="s">
        <v>529</v>
      </c>
      <c r="D154" s="73">
        <v>304790</v>
      </c>
      <c r="E154" s="17">
        <v>0</v>
      </c>
      <c r="F154" s="73">
        <f t="shared" si="8"/>
        <v>304790</v>
      </c>
      <c r="G154" s="74">
        <f t="shared" si="9"/>
        <v>304790</v>
      </c>
      <c r="H154" s="46"/>
      <c r="I154" s="32">
        <f t="shared" si="10"/>
        <v>304790</v>
      </c>
    </row>
    <row r="155" spans="1:9" s="47" customFormat="1" ht="31.5" hidden="1">
      <c r="A155" s="71"/>
      <c r="B155" s="93"/>
      <c r="C155" s="72" t="s">
        <v>530</v>
      </c>
      <c r="D155" s="73">
        <v>237075</v>
      </c>
      <c r="E155" s="17">
        <v>0</v>
      </c>
      <c r="F155" s="73">
        <f t="shared" si="8"/>
        <v>237075</v>
      </c>
      <c r="G155" s="74">
        <f t="shared" si="9"/>
        <v>237075</v>
      </c>
      <c r="H155" s="46"/>
      <c r="I155" s="32">
        <f t="shared" si="10"/>
        <v>237075</v>
      </c>
    </row>
    <row r="156" spans="1:9" s="47" customFormat="1" ht="31.5" hidden="1">
      <c r="A156" s="71"/>
      <c r="B156" s="93"/>
      <c r="C156" s="72" t="s">
        <v>531</v>
      </c>
      <c r="D156" s="73">
        <v>331960</v>
      </c>
      <c r="E156" s="17">
        <v>0</v>
      </c>
      <c r="F156" s="73">
        <f t="shared" si="8"/>
        <v>331960</v>
      </c>
      <c r="G156" s="74">
        <f t="shared" si="9"/>
        <v>331960</v>
      </c>
      <c r="H156" s="46"/>
      <c r="I156" s="32">
        <f t="shared" si="10"/>
        <v>331960</v>
      </c>
    </row>
    <row r="157" spans="1:9" s="47" customFormat="1" ht="31.5" hidden="1">
      <c r="A157" s="71"/>
      <c r="B157" s="93"/>
      <c r="C157" s="72" t="s">
        <v>524</v>
      </c>
      <c r="D157" s="73">
        <v>180876</v>
      </c>
      <c r="E157" s="17">
        <v>0</v>
      </c>
      <c r="F157" s="73">
        <f t="shared" si="8"/>
        <v>180876</v>
      </c>
      <c r="G157" s="74">
        <f t="shared" si="9"/>
        <v>180876</v>
      </c>
      <c r="H157" s="46"/>
      <c r="I157" s="32">
        <f t="shared" si="10"/>
        <v>180876</v>
      </c>
    </row>
    <row r="158" spans="1:9" s="47" customFormat="1" ht="31.5" hidden="1">
      <c r="A158" s="71"/>
      <c r="B158" s="93"/>
      <c r="C158" s="72" t="s">
        <v>532</v>
      </c>
      <c r="D158" s="73">
        <v>241060</v>
      </c>
      <c r="E158" s="17">
        <v>0</v>
      </c>
      <c r="F158" s="73">
        <f t="shared" si="8"/>
        <v>241060</v>
      </c>
      <c r="G158" s="74">
        <f t="shared" si="9"/>
        <v>241060</v>
      </c>
      <c r="H158" s="46"/>
      <c r="I158" s="32">
        <f t="shared" si="10"/>
        <v>241060</v>
      </c>
    </row>
    <row r="159" spans="1:9" s="47" customFormat="1" ht="31.5" hidden="1">
      <c r="A159" s="71"/>
      <c r="B159" s="93"/>
      <c r="C159" s="72" t="s">
        <v>533</v>
      </c>
      <c r="D159" s="73">
        <v>232900</v>
      </c>
      <c r="E159" s="17">
        <v>0</v>
      </c>
      <c r="F159" s="73">
        <f t="shared" si="8"/>
        <v>232900</v>
      </c>
      <c r="G159" s="74">
        <f t="shared" si="9"/>
        <v>232900</v>
      </c>
      <c r="H159" s="46"/>
      <c r="I159" s="32">
        <f t="shared" si="10"/>
        <v>232900</v>
      </c>
    </row>
    <row r="160" spans="1:9" s="47" customFormat="1" ht="38.25" customHeight="1">
      <c r="A160" s="71"/>
      <c r="B160" s="93"/>
      <c r="C160" s="72" t="s">
        <v>534</v>
      </c>
      <c r="D160" s="73">
        <v>189365</v>
      </c>
      <c r="E160" s="17">
        <v>0</v>
      </c>
      <c r="F160" s="73">
        <f t="shared" si="8"/>
        <v>189365</v>
      </c>
      <c r="G160" s="74">
        <f t="shared" si="9"/>
        <v>189365</v>
      </c>
      <c r="H160" s="46"/>
      <c r="I160" s="32">
        <f t="shared" si="10"/>
        <v>189365</v>
      </c>
    </row>
    <row r="161" spans="1:9" s="47" customFormat="1" ht="31.5" hidden="1">
      <c r="A161" s="71"/>
      <c r="B161" s="93"/>
      <c r="C161" s="72" t="s">
        <v>535</v>
      </c>
      <c r="D161" s="73">
        <v>242266</v>
      </c>
      <c r="E161" s="17">
        <v>0</v>
      </c>
      <c r="F161" s="73">
        <f t="shared" si="8"/>
        <v>242266</v>
      </c>
      <c r="G161" s="74">
        <f t="shared" si="9"/>
        <v>242266</v>
      </c>
      <c r="H161" s="46"/>
      <c r="I161" s="32">
        <f t="shared" si="10"/>
        <v>242266</v>
      </c>
    </row>
    <row r="162" spans="1:9" s="47" customFormat="1" ht="31.5" hidden="1">
      <c r="A162" s="71"/>
      <c r="B162" s="93"/>
      <c r="C162" s="72" t="s">
        <v>536</v>
      </c>
      <c r="D162" s="73">
        <v>243748</v>
      </c>
      <c r="E162" s="17">
        <v>0</v>
      </c>
      <c r="F162" s="73">
        <f t="shared" si="8"/>
        <v>243748</v>
      </c>
      <c r="G162" s="74">
        <f t="shared" si="9"/>
        <v>243748</v>
      </c>
      <c r="H162" s="46"/>
      <c r="I162" s="32">
        <f t="shared" si="10"/>
        <v>243748</v>
      </c>
    </row>
    <row r="163" spans="1:9" s="47" customFormat="1" ht="31.5" hidden="1">
      <c r="A163" s="71"/>
      <c r="B163" s="93"/>
      <c r="C163" s="72" t="s">
        <v>537</v>
      </c>
      <c r="D163" s="73">
        <v>106827</v>
      </c>
      <c r="E163" s="17">
        <v>0</v>
      </c>
      <c r="F163" s="73">
        <f t="shared" si="8"/>
        <v>106827</v>
      </c>
      <c r="G163" s="74">
        <f t="shared" si="9"/>
        <v>106827</v>
      </c>
      <c r="H163" s="46"/>
      <c r="I163" s="32">
        <f t="shared" si="10"/>
        <v>106827</v>
      </c>
    </row>
    <row r="164" spans="1:9" s="47" customFormat="1" ht="31.5" hidden="1">
      <c r="A164" s="71"/>
      <c r="B164" s="93"/>
      <c r="C164" s="72" t="s">
        <v>538</v>
      </c>
      <c r="D164" s="73">
        <v>109031</v>
      </c>
      <c r="E164" s="17">
        <v>0</v>
      </c>
      <c r="F164" s="73">
        <f t="shared" si="8"/>
        <v>109031</v>
      </c>
      <c r="G164" s="74">
        <f t="shared" si="9"/>
        <v>109031</v>
      </c>
      <c r="H164" s="46"/>
      <c r="I164" s="32">
        <f t="shared" si="10"/>
        <v>109031</v>
      </c>
    </row>
    <row r="165" spans="1:9" s="47" customFormat="1" ht="31.5">
      <c r="A165" s="71"/>
      <c r="B165" s="93"/>
      <c r="C165" s="72" t="s">
        <v>539</v>
      </c>
      <c r="D165" s="73">
        <v>440573</v>
      </c>
      <c r="E165" s="17">
        <v>0</v>
      </c>
      <c r="F165" s="73">
        <f t="shared" si="8"/>
        <v>440573</v>
      </c>
      <c r="G165" s="74">
        <f t="shared" si="9"/>
        <v>440573</v>
      </c>
      <c r="H165" s="46"/>
      <c r="I165" s="32">
        <f t="shared" si="10"/>
        <v>440573</v>
      </c>
    </row>
    <row r="166" spans="1:9" s="47" customFormat="1" ht="31.5">
      <c r="A166" s="71"/>
      <c r="B166" s="93"/>
      <c r="C166" s="72" t="s">
        <v>540</v>
      </c>
      <c r="D166" s="73">
        <v>329853</v>
      </c>
      <c r="E166" s="17">
        <v>0</v>
      </c>
      <c r="F166" s="73">
        <f t="shared" si="8"/>
        <v>329853</v>
      </c>
      <c r="G166" s="74">
        <f t="shared" si="9"/>
        <v>329853</v>
      </c>
      <c r="H166" s="46"/>
      <c r="I166" s="32">
        <f t="shared" si="10"/>
        <v>329853</v>
      </c>
    </row>
    <row r="167" spans="1:9" s="47" customFormat="1" ht="31.5" hidden="1">
      <c r="A167" s="71"/>
      <c r="B167" s="93"/>
      <c r="C167" s="72" t="s">
        <v>541</v>
      </c>
      <c r="D167" s="73">
        <v>573410</v>
      </c>
      <c r="E167" s="17">
        <v>0</v>
      </c>
      <c r="F167" s="73">
        <f t="shared" si="8"/>
        <v>573410</v>
      </c>
      <c r="G167" s="74">
        <f t="shared" si="9"/>
        <v>573410</v>
      </c>
      <c r="H167" s="46">
        <v>573410</v>
      </c>
      <c r="I167" s="32">
        <f t="shared" si="10"/>
        <v>0</v>
      </c>
    </row>
    <row r="168" spans="1:9" s="47" customFormat="1" ht="31.5" hidden="1">
      <c r="A168" s="71"/>
      <c r="B168" s="93"/>
      <c r="C168" s="72" t="s">
        <v>542</v>
      </c>
      <c r="D168" s="73">
        <v>289328</v>
      </c>
      <c r="E168" s="17">
        <v>0</v>
      </c>
      <c r="F168" s="73">
        <f t="shared" si="8"/>
        <v>289328</v>
      </c>
      <c r="G168" s="74">
        <f t="shared" si="9"/>
        <v>289328</v>
      </c>
      <c r="H168" s="46"/>
      <c r="I168" s="32">
        <f t="shared" si="10"/>
        <v>289328</v>
      </c>
    </row>
    <row r="169" spans="1:9" s="47" customFormat="1" ht="34.5" customHeight="1">
      <c r="A169" s="71"/>
      <c r="B169" s="93"/>
      <c r="C169" s="72" t="s">
        <v>543</v>
      </c>
      <c r="D169" s="73">
        <v>22466</v>
      </c>
      <c r="E169" s="17">
        <v>0</v>
      </c>
      <c r="F169" s="73">
        <f t="shared" si="8"/>
        <v>22466</v>
      </c>
      <c r="G169" s="74">
        <f t="shared" si="9"/>
        <v>22466</v>
      </c>
      <c r="H169" s="46"/>
      <c r="I169" s="32">
        <f t="shared" si="10"/>
        <v>22466</v>
      </c>
    </row>
    <row r="170" spans="1:9" s="47" customFormat="1" ht="36" customHeight="1">
      <c r="A170" s="71"/>
      <c r="B170" s="93"/>
      <c r="C170" s="72" t="s">
        <v>544</v>
      </c>
      <c r="D170" s="73">
        <v>54893</v>
      </c>
      <c r="E170" s="17">
        <v>0</v>
      </c>
      <c r="F170" s="73">
        <f t="shared" si="8"/>
        <v>54893</v>
      </c>
      <c r="G170" s="74">
        <f t="shared" si="9"/>
        <v>54893</v>
      </c>
      <c r="H170" s="46"/>
      <c r="I170" s="32">
        <f t="shared" si="10"/>
        <v>54893</v>
      </c>
    </row>
    <row r="171" spans="1:9" s="47" customFormat="1" ht="36" customHeight="1">
      <c r="A171" s="71"/>
      <c r="B171" s="93"/>
      <c r="C171" s="72" t="s">
        <v>545</v>
      </c>
      <c r="D171" s="73">
        <v>15550</v>
      </c>
      <c r="E171" s="17">
        <v>0</v>
      </c>
      <c r="F171" s="73">
        <v>15550</v>
      </c>
      <c r="G171" s="74">
        <v>15550</v>
      </c>
      <c r="H171" s="46"/>
      <c r="I171" s="32">
        <f t="shared" si="10"/>
        <v>15550</v>
      </c>
    </row>
    <row r="172" spans="1:9" s="47" customFormat="1" ht="47.25" hidden="1">
      <c r="A172" s="71"/>
      <c r="B172" s="93"/>
      <c r="C172" s="72" t="s">
        <v>546</v>
      </c>
      <c r="D172" s="73">
        <v>53146</v>
      </c>
      <c r="E172" s="17">
        <v>0</v>
      </c>
      <c r="F172" s="73">
        <f t="shared" si="8"/>
        <v>53146</v>
      </c>
      <c r="G172" s="74">
        <f t="shared" si="9"/>
        <v>53146</v>
      </c>
      <c r="H172" s="46"/>
      <c r="I172" s="32">
        <f t="shared" si="10"/>
        <v>53146</v>
      </c>
    </row>
    <row r="173" spans="1:9" s="47" customFormat="1" ht="47.25" hidden="1">
      <c r="A173" s="71"/>
      <c r="B173" s="93"/>
      <c r="C173" s="72" t="s">
        <v>547</v>
      </c>
      <c r="D173" s="73">
        <v>57051</v>
      </c>
      <c r="E173" s="17">
        <v>0</v>
      </c>
      <c r="F173" s="73">
        <f t="shared" si="8"/>
        <v>57051</v>
      </c>
      <c r="G173" s="74">
        <f t="shared" si="9"/>
        <v>57051</v>
      </c>
      <c r="H173" s="46"/>
      <c r="I173" s="32">
        <f t="shared" si="10"/>
        <v>57051</v>
      </c>
    </row>
    <row r="174" spans="1:9" s="47" customFormat="1" ht="47.25">
      <c r="A174" s="71"/>
      <c r="B174" s="93"/>
      <c r="C174" s="72" t="s">
        <v>548</v>
      </c>
      <c r="D174" s="73">
        <v>53146</v>
      </c>
      <c r="E174" s="17">
        <v>0</v>
      </c>
      <c r="F174" s="73">
        <f t="shared" si="8"/>
        <v>53146</v>
      </c>
      <c r="G174" s="74">
        <f t="shared" si="9"/>
        <v>53146</v>
      </c>
      <c r="H174" s="46"/>
      <c r="I174" s="32">
        <f t="shared" si="10"/>
        <v>53146</v>
      </c>
    </row>
    <row r="175" spans="1:9" s="47" customFormat="1" ht="47.25">
      <c r="A175" s="71"/>
      <c r="B175" s="93"/>
      <c r="C175" s="72" t="s">
        <v>549</v>
      </c>
      <c r="D175" s="73">
        <v>46094</v>
      </c>
      <c r="E175" s="17">
        <v>0</v>
      </c>
      <c r="F175" s="73">
        <f t="shared" si="8"/>
        <v>46094</v>
      </c>
      <c r="G175" s="74">
        <f t="shared" si="9"/>
        <v>46094</v>
      </c>
      <c r="H175" s="46"/>
      <c r="I175" s="32">
        <f t="shared" si="10"/>
        <v>46094</v>
      </c>
    </row>
    <row r="176" spans="1:9" s="47" customFormat="1" ht="47.25">
      <c r="A176" s="71"/>
      <c r="B176" s="93"/>
      <c r="C176" s="72" t="s">
        <v>550</v>
      </c>
      <c r="D176" s="73">
        <v>54168</v>
      </c>
      <c r="E176" s="17">
        <v>0</v>
      </c>
      <c r="F176" s="73">
        <f t="shared" si="8"/>
        <v>54168</v>
      </c>
      <c r="G176" s="74">
        <f t="shared" si="9"/>
        <v>54168</v>
      </c>
      <c r="H176" s="46"/>
      <c r="I176" s="32">
        <f t="shared" si="10"/>
        <v>54168</v>
      </c>
    </row>
    <row r="177" spans="1:9" s="47" customFormat="1" ht="47.25">
      <c r="A177" s="71"/>
      <c r="B177" s="93"/>
      <c r="C177" s="72" t="s">
        <v>551</v>
      </c>
      <c r="D177" s="73">
        <v>19991</v>
      </c>
      <c r="E177" s="17">
        <v>0</v>
      </c>
      <c r="F177" s="73">
        <f t="shared" si="8"/>
        <v>19991</v>
      </c>
      <c r="G177" s="74">
        <f t="shared" si="9"/>
        <v>19991</v>
      </c>
      <c r="H177" s="46"/>
      <c r="I177" s="32">
        <f t="shared" si="10"/>
        <v>19991</v>
      </c>
    </row>
    <row r="178" spans="1:9" s="47" customFormat="1" ht="47.25">
      <c r="A178" s="71"/>
      <c r="B178" s="93"/>
      <c r="C178" s="72" t="s">
        <v>552</v>
      </c>
      <c r="D178" s="73">
        <v>51192</v>
      </c>
      <c r="E178" s="17">
        <v>0</v>
      </c>
      <c r="F178" s="73">
        <f t="shared" si="8"/>
        <v>51192</v>
      </c>
      <c r="G178" s="74">
        <f t="shared" si="9"/>
        <v>51192</v>
      </c>
      <c r="H178" s="46"/>
      <c r="I178" s="32">
        <f t="shared" si="10"/>
        <v>51192</v>
      </c>
    </row>
    <row r="179" spans="1:9" s="47" customFormat="1" ht="47.25">
      <c r="A179" s="71"/>
      <c r="B179" s="93"/>
      <c r="C179" s="72" t="s">
        <v>553</v>
      </c>
      <c r="D179" s="73">
        <v>32900</v>
      </c>
      <c r="E179" s="17">
        <v>0</v>
      </c>
      <c r="F179" s="73">
        <f t="shared" si="8"/>
        <v>32900</v>
      </c>
      <c r="G179" s="74">
        <f t="shared" si="9"/>
        <v>32900</v>
      </c>
      <c r="H179" s="46"/>
      <c r="I179" s="32">
        <f t="shared" si="10"/>
        <v>32900</v>
      </c>
    </row>
    <row r="180" spans="1:9" s="47" customFormat="1" ht="47.25">
      <c r="A180" s="71"/>
      <c r="B180" s="93"/>
      <c r="C180" s="72" t="s">
        <v>554</v>
      </c>
      <c r="D180" s="73">
        <v>60500</v>
      </c>
      <c r="E180" s="17">
        <v>0</v>
      </c>
      <c r="F180" s="73">
        <f t="shared" si="8"/>
        <v>60500</v>
      </c>
      <c r="G180" s="74">
        <f t="shared" si="9"/>
        <v>60500</v>
      </c>
      <c r="H180" s="46"/>
      <c r="I180" s="32">
        <f t="shared" si="10"/>
        <v>60500</v>
      </c>
    </row>
    <row r="181" spans="1:9" s="47" customFormat="1" ht="37.5" customHeight="1">
      <c r="A181" s="71"/>
      <c r="B181" s="93"/>
      <c r="C181" s="72" t="s">
        <v>555</v>
      </c>
      <c r="D181" s="73">
        <v>127390</v>
      </c>
      <c r="E181" s="17">
        <v>0</v>
      </c>
      <c r="F181" s="73">
        <f t="shared" si="8"/>
        <v>127390</v>
      </c>
      <c r="G181" s="74">
        <f t="shared" si="9"/>
        <v>127390</v>
      </c>
      <c r="H181" s="46"/>
      <c r="I181" s="32">
        <f t="shared" si="10"/>
        <v>127390</v>
      </c>
    </row>
    <row r="182" spans="1:9" s="47" customFormat="1" ht="37.5" customHeight="1">
      <c r="A182" s="71"/>
      <c r="B182" s="93"/>
      <c r="C182" s="72" t="s">
        <v>556</v>
      </c>
      <c r="D182" s="73">
        <v>100398</v>
      </c>
      <c r="E182" s="17">
        <v>0</v>
      </c>
      <c r="F182" s="73">
        <f t="shared" si="8"/>
        <v>100398</v>
      </c>
      <c r="G182" s="74">
        <f t="shared" si="9"/>
        <v>100398</v>
      </c>
      <c r="H182" s="46"/>
      <c r="I182" s="32">
        <f t="shared" si="10"/>
        <v>100398</v>
      </c>
    </row>
    <row r="183" spans="1:9" s="47" customFormat="1" ht="37.5" customHeight="1">
      <c r="A183" s="71"/>
      <c r="B183" s="93"/>
      <c r="C183" s="72" t="s">
        <v>557</v>
      </c>
      <c r="D183" s="73">
        <v>309334</v>
      </c>
      <c r="E183" s="17">
        <v>0</v>
      </c>
      <c r="F183" s="73">
        <f t="shared" si="8"/>
        <v>309334</v>
      </c>
      <c r="G183" s="74">
        <f t="shared" si="9"/>
        <v>309334</v>
      </c>
      <c r="H183" s="46">
        <v>309334</v>
      </c>
      <c r="I183" s="32">
        <f t="shared" si="10"/>
        <v>0</v>
      </c>
    </row>
    <row r="184" spans="1:9" s="47" customFormat="1" ht="37.5" customHeight="1">
      <c r="A184" s="71"/>
      <c r="B184" s="93"/>
      <c r="C184" s="72" t="s">
        <v>558</v>
      </c>
      <c r="D184" s="73">
        <v>183991</v>
      </c>
      <c r="E184" s="17">
        <v>0</v>
      </c>
      <c r="F184" s="73">
        <f t="shared" si="8"/>
        <v>183991</v>
      </c>
      <c r="G184" s="74">
        <f t="shared" si="9"/>
        <v>183991</v>
      </c>
      <c r="H184" s="46"/>
      <c r="I184" s="32">
        <f t="shared" si="10"/>
        <v>183991</v>
      </c>
    </row>
    <row r="185" spans="1:9" s="47" customFormat="1" ht="37.5" customHeight="1">
      <c r="A185" s="71"/>
      <c r="B185" s="93"/>
      <c r="C185" s="72" t="s">
        <v>559</v>
      </c>
      <c r="D185" s="73">
        <v>173136</v>
      </c>
      <c r="E185" s="17">
        <v>0</v>
      </c>
      <c r="F185" s="73">
        <f t="shared" si="8"/>
        <v>173136</v>
      </c>
      <c r="G185" s="74">
        <f t="shared" si="9"/>
        <v>173136</v>
      </c>
      <c r="H185" s="46"/>
      <c r="I185" s="32">
        <f t="shared" si="10"/>
        <v>173136</v>
      </c>
    </row>
    <row r="186" spans="1:9" s="47" customFormat="1" ht="37.5" customHeight="1">
      <c r="A186" s="71"/>
      <c r="B186" s="93"/>
      <c r="C186" s="72" t="s">
        <v>560</v>
      </c>
      <c r="D186" s="73">
        <v>177898</v>
      </c>
      <c r="E186" s="17">
        <v>0</v>
      </c>
      <c r="F186" s="73">
        <f t="shared" si="8"/>
        <v>177898</v>
      </c>
      <c r="G186" s="74">
        <f t="shared" si="9"/>
        <v>177898</v>
      </c>
      <c r="H186" s="46"/>
      <c r="I186" s="32">
        <f t="shared" si="10"/>
        <v>177898</v>
      </c>
    </row>
    <row r="187" spans="1:9" s="47" customFormat="1" ht="37.5" customHeight="1">
      <c r="A187" s="71"/>
      <c r="B187" s="93"/>
      <c r="C187" s="72" t="s">
        <v>561</v>
      </c>
      <c r="D187" s="73">
        <v>392351</v>
      </c>
      <c r="E187" s="17">
        <v>0</v>
      </c>
      <c r="F187" s="73">
        <f t="shared" si="8"/>
        <v>392351</v>
      </c>
      <c r="G187" s="74">
        <f t="shared" si="9"/>
        <v>392351</v>
      </c>
      <c r="H187" s="46"/>
      <c r="I187" s="32">
        <f t="shared" si="10"/>
        <v>392351</v>
      </c>
    </row>
    <row r="188" spans="1:9" s="47" customFormat="1" ht="37.5" customHeight="1">
      <c r="A188" s="71"/>
      <c r="B188" s="93"/>
      <c r="C188" s="72" t="s">
        <v>562</v>
      </c>
      <c r="D188" s="73">
        <v>19302</v>
      </c>
      <c r="E188" s="17">
        <v>0</v>
      </c>
      <c r="F188" s="73">
        <f t="shared" si="8"/>
        <v>19302</v>
      </c>
      <c r="G188" s="74">
        <f t="shared" si="9"/>
        <v>19302</v>
      </c>
      <c r="H188" s="46"/>
      <c r="I188" s="32">
        <f t="shared" si="10"/>
        <v>19302</v>
      </c>
    </row>
    <row r="189" spans="1:9" s="47" customFormat="1" ht="37.5" customHeight="1">
      <c r="A189" s="71"/>
      <c r="B189" s="93"/>
      <c r="C189" s="72" t="s">
        <v>563</v>
      </c>
      <c r="D189" s="73">
        <v>19302</v>
      </c>
      <c r="E189" s="17">
        <v>0</v>
      </c>
      <c r="F189" s="73">
        <f t="shared" si="8"/>
        <v>19302</v>
      </c>
      <c r="G189" s="74">
        <f t="shared" si="9"/>
        <v>19302</v>
      </c>
      <c r="H189" s="46"/>
      <c r="I189" s="32">
        <f t="shared" si="10"/>
        <v>19302</v>
      </c>
    </row>
    <row r="190" spans="1:9" s="47" customFormat="1" ht="37.5" customHeight="1">
      <c r="A190" s="71"/>
      <c r="B190" s="93"/>
      <c r="C190" s="72" t="s">
        <v>564</v>
      </c>
      <c r="D190" s="73">
        <v>19302</v>
      </c>
      <c r="E190" s="17">
        <v>0</v>
      </c>
      <c r="F190" s="73">
        <f t="shared" si="8"/>
        <v>19302</v>
      </c>
      <c r="G190" s="74">
        <f t="shared" si="9"/>
        <v>19302</v>
      </c>
      <c r="H190" s="46"/>
      <c r="I190" s="32">
        <f t="shared" si="10"/>
        <v>19302</v>
      </c>
    </row>
    <row r="191" spans="1:9" s="47" customFormat="1" ht="37.5" customHeight="1">
      <c r="A191" s="71"/>
      <c r="B191" s="93"/>
      <c r="C191" s="72" t="s">
        <v>565</v>
      </c>
      <c r="D191" s="73">
        <v>51470</v>
      </c>
      <c r="E191" s="17"/>
      <c r="F191" s="73">
        <f t="shared" si="8"/>
        <v>51470</v>
      </c>
      <c r="G191" s="74">
        <f t="shared" si="9"/>
        <v>51470</v>
      </c>
      <c r="H191" s="46"/>
      <c r="I191" s="32">
        <f t="shared" si="10"/>
        <v>51470</v>
      </c>
    </row>
    <row r="192" spans="1:9" s="47" customFormat="1" ht="47.25">
      <c r="A192" s="71"/>
      <c r="B192" s="93"/>
      <c r="C192" s="72" t="s">
        <v>566</v>
      </c>
      <c r="D192" s="73">
        <v>28694</v>
      </c>
      <c r="E192" s="17">
        <v>0</v>
      </c>
      <c r="F192" s="73">
        <f t="shared" si="8"/>
        <v>28694</v>
      </c>
      <c r="G192" s="74">
        <f t="shared" si="9"/>
        <v>28694</v>
      </c>
      <c r="H192" s="46"/>
      <c r="I192" s="32">
        <f t="shared" si="10"/>
        <v>28694</v>
      </c>
    </row>
    <row r="193" spans="1:9" s="47" customFormat="1" ht="40.5" customHeight="1">
      <c r="A193" s="71"/>
      <c r="B193" s="93"/>
      <c r="C193" s="72" t="s">
        <v>567</v>
      </c>
      <c r="D193" s="73">
        <v>150369</v>
      </c>
      <c r="E193" s="17">
        <v>0</v>
      </c>
      <c r="F193" s="73">
        <f t="shared" si="8"/>
        <v>150369</v>
      </c>
      <c r="G193" s="74">
        <f t="shared" si="9"/>
        <v>150369</v>
      </c>
      <c r="H193" s="46"/>
      <c r="I193" s="32">
        <f t="shared" si="10"/>
        <v>150369</v>
      </c>
    </row>
    <row r="194" spans="1:9" s="47" customFormat="1" ht="40.5" customHeight="1">
      <c r="A194" s="71"/>
      <c r="B194" s="93"/>
      <c r="C194" s="72" t="s">
        <v>568</v>
      </c>
      <c r="D194" s="73">
        <v>158804</v>
      </c>
      <c r="E194" s="17">
        <v>0</v>
      </c>
      <c r="F194" s="73">
        <f t="shared" si="8"/>
        <v>158804</v>
      </c>
      <c r="G194" s="74">
        <f t="shared" si="9"/>
        <v>158804</v>
      </c>
      <c r="H194" s="46"/>
      <c r="I194" s="32">
        <f t="shared" si="10"/>
        <v>158804</v>
      </c>
    </row>
    <row r="195" spans="1:9" s="47" customFormat="1" ht="40.5" customHeight="1">
      <c r="A195" s="71"/>
      <c r="B195" s="93"/>
      <c r="C195" s="72" t="s">
        <v>569</v>
      </c>
      <c r="D195" s="73">
        <v>173338</v>
      </c>
      <c r="E195" s="17">
        <v>0</v>
      </c>
      <c r="F195" s="73">
        <f t="shared" si="8"/>
        <v>173338</v>
      </c>
      <c r="G195" s="74">
        <f t="shared" si="9"/>
        <v>173338</v>
      </c>
      <c r="H195" s="46"/>
      <c r="I195" s="32">
        <f t="shared" si="10"/>
        <v>173338</v>
      </c>
    </row>
    <row r="196" spans="1:9" s="47" customFormat="1" ht="40.5" customHeight="1">
      <c r="A196" s="71"/>
      <c r="B196" s="93"/>
      <c r="C196" s="72" t="s">
        <v>570</v>
      </c>
      <c r="D196" s="73">
        <v>103882</v>
      </c>
      <c r="E196" s="17">
        <v>0</v>
      </c>
      <c r="F196" s="73">
        <f t="shared" si="8"/>
        <v>103882</v>
      </c>
      <c r="G196" s="74">
        <f t="shared" si="9"/>
        <v>103882</v>
      </c>
      <c r="H196" s="46"/>
      <c r="I196" s="32">
        <f t="shared" si="10"/>
        <v>103882</v>
      </c>
    </row>
    <row r="197" spans="1:9" s="47" customFormat="1" ht="40.5" customHeight="1">
      <c r="A197" s="71"/>
      <c r="B197" s="93"/>
      <c r="C197" s="72" t="s">
        <v>571</v>
      </c>
      <c r="D197" s="73">
        <v>298082</v>
      </c>
      <c r="E197" s="17">
        <v>0</v>
      </c>
      <c r="F197" s="73">
        <f t="shared" si="8"/>
        <v>298082</v>
      </c>
      <c r="G197" s="74">
        <f t="shared" si="9"/>
        <v>298082</v>
      </c>
      <c r="H197" s="46"/>
      <c r="I197" s="32">
        <f t="shared" si="10"/>
        <v>298082</v>
      </c>
    </row>
    <row r="198" spans="1:9" s="47" customFormat="1" ht="31.5" hidden="1">
      <c r="A198" s="71"/>
      <c r="B198" s="93"/>
      <c r="C198" s="72" t="s">
        <v>572</v>
      </c>
      <c r="D198" s="73">
        <v>388385</v>
      </c>
      <c r="E198" s="17">
        <v>0</v>
      </c>
      <c r="F198" s="73">
        <f t="shared" si="8"/>
        <v>388385</v>
      </c>
      <c r="G198" s="74">
        <f t="shared" si="9"/>
        <v>388385</v>
      </c>
      <c r="H198" s="46"/>
      <c r="I198" s="32">
        <f t="shared" si="10"/>
        <v>388385</v>
      </c>
    </row>
    <row r="199" spans="1:9" s="47" customFormat="1" ht="31.5" hidden="1">
      <c r="A199" s="71"/>
      <c r="B199" s="93"/>
      <c r="C199" s="72" t="s">
        <v>573</v>
      </c>
      <c r="D199" s="73">
        <v>205468</v>
      </c>
      <c r="E199" s="17">
        <v>0</v>
      </c>
      <c r="F199" s="73">
        <f t="shared" si="8"/>
        <v>205468</v>
      </c>
      <c r="G199" s="74">
        <f t="shared" si="9"/>
        <v>205468</v>
      </c>
      <c r="H199" s="46"/>
      <c r="I199" s="32">
        <f t="shared" si="10"/>
        <v>205468</v>
      </c>
    </row>
    <row r="200" spans="1:9" s="47" customFormat="1" ht="39" customHeight="1">
      <c r="A200" s="71"/>
      <c r="B200" s="93"/>
      <c r="C200" s="72" t="s">
        <v>574</v>
      </c>
      <c r="D200" s="73">
        <v>210221</v>
      </c>
      <c r="E200" s="17">
        <v>0</v>
      </c>
      <c r="F200" s="73">
        <f t="shared" si="8"/>
        <v>210221</v>
      </c>
      <c r="G200" s="74">
        <f t="shared" si="9"/>
        <v>210221</v>
      </c>
      <c r="H200" s="46"/>
      <c r="I200" s="32">
        <f t="shared" si="10"/>
        <v>210221</v>
      </c>
    </row>
    <row r="201" spans="1:9" s="47" customFormat="1" ht="31.5" hidden="1">
      <c r="A201" s="71"/>
      <c r="B201" s="93"/>
      <c r="C201" s="72" t="s">
        <v>575</v>
      </c>
      <c r="D201" s="73">
        <v>186632</v>
      </c>
      <c r="E201" s="17">
        <v>0</v>
      </c>
      <c r="F201" s="73">
        <f t="shared" si="8"/>
        <v>186632</v>
      </c>
      <c r="G201" s="74">
        <f t="shared" si="9"/>
        <v>186632</v>
      </c>
      <c r="H201" s="46"/>
      <c r="I201" s="32">
        <f t="shared" si="10"/>
        <v>186632</v>
      </c>
    </row>
    <row r="202" spans="1:9" s="47" customFormat="1" ht="31.5" hidden="1">
      <c r="A202" s="71"/>
      <c r="B202" s="93"/>
      <c r="C202" s="72" t="s">
        <v>576</v>
      </c>
      <c r="D202" s="73">
        <v>259498</v>
      </c>
      <c r="E202" s="17">
        <v>0</v>
      </c>
      <c r="F202" s="73">
        <f t="shared" si="8"/>
        <v>259498</v>
      </c>
      <c r="G202" s="74">
        <f t="shared" si="9"/>
        <v>259498</v>
      </c>
      <c r="H202" s="46">
        <v>259498</v>
      </c>
      <c r="I202" s="32">
        <f t="shared" si="10"/>
        <v>0</v>
      </c>
    </row>
    <row r="203" spans="1:9" s="47" customFormat="1" ht="31.5" hidden="1">
      <c r="A203" s="71"/>
      <c r="B203" s="93"/>
      <c r="C203" s="72" t="s">
        <v>577</v>
      </c>
      <c r="D203" s="73">
        <v>172650</v>
      </c>
      <c r="E203" s="17">
        <v>0</v>
      </c>
      <c r="F203" s="73">
        <f t="shared" si="8"/>
        <v>172650</v>
      </c>
      <c r="G203" s="74">
        <f t="shared" si="9"/>
        <v>172650</v>
      </c>
      <c r="H203" s="46"/>
      <c r="I203" s="32">
        <f t="shared" si="10"/>
        <v>172650</v>
      </c>
    </row>
    <row r="204" spans="1:9" s="47" customFormat="1" ht="31.5" hidden="1">
      <c r="A204" s="71"/>
      <c r="B204" s="93"/>
      <c r="C204" s="72" t="s">
        <v>578</v>
      </c>
      <c r="D204" s="73">
        <v>210502</v>
      </c>
      <c r="E204" s="17">
        <v>0</v>
      </c>
      <c r="F204" s="73">
        <f t="shared" si="8"/>
        <v>210502</v>
      </c>
      <c r="G204" s="74">
        <f t="shared" si="9"/>
        <v>210502</v>
      </c>
      <c r="H204" s="46"/>
      <c r="I204" s="32">
        <f t="shared" si="10"/>
        <v>210502</v>
      </c>
    </row>
    <row r="205" spans="1:9" s="47" customFormat="1" ht="31.5" hidden="1">
      <c r="A205" s="71"/>
      <c r="B205" s="93"/>
      <c r="C205" s="72" t="s">
        <v>579</v>
      </c>
      <c r="D205" s="73">
        <v>191771</v>
      </c>
      <c r="E205" s="17">
        <v>0</v>
      </c>
      <c r="F205" s="73">
        <f t="shared" si="8"/>
        <v>191771</v>
      </c>
      <c r="G205" s="74">
        <f t="shared" si="9"/>
        <v>191771</v>
      </c>
      <c r="H205" s="46"/>
      <c r="I205" s="32">
        <f t="shared" si="10"/>
        <v>191771</v>
      </c>
    </row>
    <row r="206" spans="1:9" s="47" customFormat="1" ht="47.25">
      <c r="A206" s="71"/>
      <c r="B206" s="93"/>
      <c r="C206" s="72" t="s">
        <v>580</v>
      </c>
      <c r="D206" s="73">
        <v>14486</v>
      </c>
      <c r="E206" s="17">
        <v>0</v>
      </c>
      <c r="F206" s="73">
        <f t="shared" si="8"/>
        <v>14486</v>
      </c>
      <c r="G206" s="74">
        <f t="shared" si="9"/>
        <v>14486</v>
      </c>
      <c r="H206" s="46"/>
      <c r="I206" s="32">
        <f t="shared" si="10"/>
        <v>14486</v>
      </c>
    </row>
    <row r="207" spans="1:9" s="47" customFormat="1" ht="47.25">
      <c r="A207" s="71"/>
      <c r="B207" s="93"/>
      <c r="C207" s="72" t="s">
        <v>581</v>
      </c>
      <c r="D207" s="73">
        <v>17828</v>
      </c>
      <c r="E207" s="17">
        <v>0</v>
      </c>
      <c r="F207" s="73">
        <f t="shared" si="8"/>
        <v>17828</v>
      </c>
      <c r="G207" s="74">
        <f t="shared" si="9"/>
        <v>17828</v>
      </c>
      <c r="H207" s="46"/>
      <c r="I207" s="32">
        <f t="shared" si="10"/>
        <v>17828</v>
      </c>
    </row>
    <row r="208" spans="1:9" s="47" customFormat="1" ht="47.25">
      <c r="A208" s="71"/>
      <c r="B208" s="93"/>
      <c r="C208" s="72" t="s">
        <v>582</v>
      </c>
      <c r="D208" s="73">
        <v>28138</v>
      </c>
      <c r="E208" s="17">
        <v>0</v>
      </c>
      <c r="F208" s="73">
        <f t="shared" si="8"/>
        <v>28138</v>
      </c>
      <c r="G208" s="74">
        <f t="shared" si="9"/>
        <v>28138</v>
      </c>
      <c r="H208" s="46"/>
      <c r="I208" s="32">
        <f t="shared" si="10"/>
        <v>28138</v>
      </c>
    </row>
    <row r="209" spans="1:9" s="47" customFormat="1" ht="47.25">
      <c r="A209" s="71"/>
      <c r="B209" s="93"/>
      <c r="C209" s="72" t="s">
        <v>583</v>
      </c>
      <c r="D209" s="73">
        <v>29324</v>
      </c>
      <c r="E209" s="17">
        <v>0</v>
      </c>
      <c r="F209" s="73">
        <f t="shared" si="8"/>
        <v>29324</v>
      </c>
      <c r="G209" s="74">
        <f t="shared" si="9"/>
        <v>29324</v>
      </c>
      <c r="H209" s="46"/>
      <c r="I209" s="32">
        <f t="shared" si="10"/>
        <v>29324</v>
      </c>
    </row>
    <row r="210" spans="1:9" s="47" customFormat="1" ht="31.5" hidden="1">
      <c r="A210" s="71"/>
      <c r="B210" s="93"/>
      <c r="C210" s="72" t="s">
        <v>584</v>
      </c>
      <c r="D210" s="73">
        <v>184965</v>
      </c>
      <c r="E210" s="17">
        <v>0</v>
      </c>
      <c r="F210" s="73">
        <f t="shared" si="8"/>
        <v>184965</v>
      </c>
      <c r="G210" s="74">
        <f t="shared" si="9"/>
        <v>184965</v>
      </c>
      <c r="H210" s="46"/>
      <c r="I210" s="32">
        <f t="shared" si="10"/>
        <v>184965</v>
      </c>
    </row>
    <row r="211" spans="1:9" s="47" customFormat="1" ht="31.5" hidden="1">
      <c r="A211" s="71"/>
      <c r="B211" s="93"/>
      <c r="C211" s="72" t="s">
        <v>585</v>
      </c>
      <c r="D211" s="73">
        <v>474246</v>
      </c>
      <c r="E211" s="17">
        <v>0</v>
      </c>
      <c r="F211" s="73">
        <f t="shared" si="8"/>
        <v>474246</v>
      </c>
      <c r="G211" s="74">
        <f t="shared" si="9"/>
        <v>474246</v>
      </c>
      <c r="H211" s="46"/>
      <c r="I211" s="32">
        <f t="shared" si="10"/>
        <v>474246</v>
      </c>
    </row>
    <row r="212" spans="1:9" s="47" customFormat="1" ht="31.5" hidden="1">
      <c r="A212" s="71"/>
      <c r="B212" s="93"/>
      <c r="C212" s="72" t="s">
        <v>586</v>
      </c>
      <c r="D212" s="73">
        <v>6584</v>
      </c>
      <c r="E212" s="17">
        <v>0</v>
      </c>
      <c r="F212" s="73">
        <f t="shared" si="8"/>
        <v>6584</v>
      </c>
      <c r="G212" s="74">
        <f aca="true" t="shared" si="11" ref="G212:G275">F212</f>
        <v>6584</v>
      </c>
      <c r="H212" s="46"/>
      <c r="I212" s="32">
        <f t="shared" si="10"/>
        <v>6584</v>
      </c>
    </row>
    <row r="213" spans="1:9" s="47" customFormat="1" ht="47.25">
      <c r="A213" s="71"/>
      <c r="B213" s="93"/>
      <c r="C213" s="72" t="s">
        <v>587</v>
      </c>
      <c r="D213" s="73">
        <v>11448</v>
      </c>
      <c r="E213" s="17">
        <v>0</v>
      </c>
      <c r="F213" s="73">
        <f t="shared" si="8"/>
        <v>11448</v>
      </c>
      <c r="G213" s="74">
        <f t="shared" si="11"/>
        <v>11448</v>
      </c>
      <c r="H213" s="46"/>
      <c r="I213" s="32">
        <f t="shared" si="10"/>
        <v>11448</v>
      </c>
    </row>
    <row r="214" spans="1:9" s="47" customFormat="1" ht="38.25" customHeight="1">
      <c r="A214" s="71"/>
      <c r="B214" s="93"/>
      <c r="C214" s="72" t="s">
        <v>588</v>
      </c>
      <c r="D214" s="73">
        <v>176280</v>
      </c>
      <c r="E214" s="17">
        <v>0</v>
      </c>
      <c r="F214" s="73">
        <f t="shared" si="8"/>
        <v>176280</v>
      </c>
      <c r="G214" s="74">
        <f t="shared" si="11"/>
        <v>176280</v>
      </c>
      <c r="H214" s="46"/>
      <c r="I214" s="32">
        <f t="shared" si="10"/>
        <v>176280</v>
      </c>
    </row>
    <row r="215" spans="1:9" s="47" customFormat="1" ht="31.5" hidden="1">
      <c r="A215" s="71"/>
      <c r="B215" s="93"/>
      <c r="C215" s="72" t="s">
        <v>589</v>
      </c>
      <c r="D215" s="73">
        <v>324186</v>
      </c>
      <c r="E215" s="17">
        <v>0</v>
      </c>
      <c r="F215" s="73">
        <f aca="true" t="shared" si="12" ref="F215:F278">D215</f>
        <v>324186</v>
      </c>
      <c r="G215" s="74">
        <f t="shared" si="11"/>
        <v>324186</v>
      </c>
      <c r="H215" s="46">
        <v>324186</v>
      </c>
      <c r="I215" s="32">
        <f aca="true" t="shared" si="13" ref="I215:I278">+G215-H215</f>
        <v>0</v>
      </c>
    </row>
    <row r="216" spans="1:9" s="47" customFormat="1" ht="31.5">
      <c r="A216" s="71"/>
      <c r="B216" s="93"/>
      <c r="C216" s="72" t="s">
        <v>590</v>
      </c>
      <c r="D216" s="73">
        <v>138431</v>
      </c>
      <c r="E216" s="17">
        <v>0</v>
      </c>
      <c r="F216" s="73">
        <f t="shared" si="12"/>
        <v>138431</v>
      </c>
      <c r="G216" s="74">
        <f t="shared" si="11"/>
        <v>138431</v>
      </c>
      <c r="H216" s="46"/>
      <c r="I216" s="32">
        <f t="shared" si="13"/>
        <v>138431</v>
      </c>
    </row>
    <row r="217" spans="1:9" s="47" customFormat="1" ht="31.5" hidden="1">
      <c r="A217" s="71"/>
      <c r="B217" s="93"/>
      <c r="C217" s="72" t="s">
        <v>591</v>
      </c>
      <c r="D217" s="73">
        <v>166895</v>
      </c>
      <c r="E217" s="17">
        <v>0</v>
      </c>
      <c r="F217" s="73">
        <f t="shared" si="12"/>
        <v>166895</v>
      </c>
      <c r="G217" s="74">
        <f t="shared" si="11"/>
        <v>166895</v>
      </c>
      <c r="H217" s="46"/>
      <c r="I217" s="32">
        <f t="shared" si="13"/>
        <v>166895</v>
      </c>
    </row>
    <row r="218" spans="1:9" s="47" customFormat="1" ht="31.5" hidden="1">
      <c r="A218" s="71"/>
      <c r="B218" s="93"/>
      <c r="C218" s="72" t="s">
        <v>592</v>
      </c>
      <c r="D218" s="73">
        <v>60972</v>
      </c>
      <c r="E218" s="17">
        <v>0</v>
      </c>
      <c r="F218" s="73">
        <f t="shared" si="12"/>
        <v>60972</v>
      </c>
      <c r="G218" s="74">
        <f t="shared" si="11"/>
        <v>60972</v>
      </c>
      <c r="H218" s="46"/>
      <c r="I218" s="32">
        <f t="shared" si="13"/>
        <v>60972</v>
      </c>
    </row>
    <row r="219" spans="1:9" s="47" customFormat="1" ht="31.5" hidden="1">
      <c r="A219" s="71"/>
      <c r="B219" s="93"/>
      <c r="C219" s="72" t="s">
        <v>593</v>
      </c>
      <c r="D219" s="73">
        <v>247373</v>
      </c>
      <c r="E219" s="17">
        <v>0</v>
      </c>
      <c r="F219" s="73">
        <f t="shared" si="12"/>
        <v>247373</v>
      </c>
      <c r="G219" s="74">
        <f t="shared" si="11"/>
        <v>247373</v>
      </c>
      <c r="H219" s="46"/>
      <c r="I219" s="32">
        <f t="shared" si="13"/>
        <v>247373</v>
      </c>
    </row>
    <row r="220" spans="1:9" s="47" customFormat="1" ht="31.5" hidden="1">
      <c r="A220" s="71"/>
      <c r="B220" s="93"/>
      <c r="C220" s="72" t="s">
        <v>594</v>
      </c>
      <c r="D220" s="73">
        <v>272872</v>
      </c>
      <c r="E220" s="17">
        <v>0</v>
      </c>
      <c r="F220" s="73">
        <f t="shared" si="12"/>
        <v>272872</v>
      </c>
      <c r="G220" s="74">
        <f t="shared" si="11"/>
        <v>272872</v>
      </c>
      <c r="H220" s="46"/>
      <c r="I220" s="32">
        <f t="shared" si="13"/>
        <v>272872</v>
      </c>
    </row>
    <row r="221" spans="1:9" s="47" customFormat="1" ht="31.5" hidden="1">
      <c r="A221" s="71"/>
      <c r="B221" s="93"/>
      <c r="C221" s="72" t="s">
        <v>595</v>
      </c>
      <c r="D221" s="94">
        <v>370908</v>
      </c>
      <c r="E221" s="95">
        <v>0</v>
      </c>
      <c r="F221" s="94">
        <f t="shared" si="12"/>
        <v>370908</v>
      </c>
      <c r="G221" s="74">
        <v>370900</v>
      </c>
      <c r="H221" s="46">
        <v>370900</v>
      </c>
      <c r="I221" s="32">
        <f t="shared" si="13"/>
        <v>0</v>
      </c>
    </row>
    <row r="222" spans="1:9" s="47" customFormat="1" ht="31.5" hidden="1">
      <c r="A222" s="71"/>
      <c r="B222" s="93"/>
      <c r="C222" s="72" t="s">
        <v>596</v>
      </c>
      <c r="D222" s="73">
        <v>234180</v>
      </c>
      <c r="E222" s="17">
        <v>0</v>
      </c>
      <c r="F222" s="73">
        <f t="shared" si="12"/>
        <v>234180</v>
      </c>
      <c r="G222" s="74">
        <f t="shared" si="11"/>
        <v>234180</v>
      </c>
      <c r="H222" s="46"/>
      <c r="I222" s="32">
        <f t="shared" si="13"/>
        <v>234180</v>
      </c>
    </row>
    <row r="223" spans="1:9" s="47" customFormat="1" ht="31.5" hidden="1">
      <c r="A223" s="71"/>
      <c r="B223" s="93"/>
      <c r="C223" s="72" t="s">
        <v>597</v>
      </c>
      <c r="D223" s="73">
        <v>204634</v>
      </c>
      <c r="E223" s="17">
        <v>0</v>
      </c>
      <c r="F223" s="73">
        <f t="shared" si="12"/>
        <v>204634</v>
      </c>
      <c r="G223" s="74">
        <f t="shared" si="11"/>
        <v>204634</v>
      </c>
      <c r="H223" s="46"/>
      <c r="I223" s="32">
        <f t="shared" si="13"/>
        <v>204634</v>
      </c>
    </row>
    <row r="224" spans="1:9" s="47" customFormat="1" ht="31.5" hidden="1">
      <c r="A224" s="71"/>
      <c r="B224" s="93"/>
      <c r="C224" s="72" t="s">
        <v>598</v>
      </c>
      <c r="D224" s="73">
        <v>274585</v>
      </c>
      <c r="E224" s="17">
        <v>0</v>
      </c>
      <c r="F224" s="73">
        <f t="shared" si="12"/>
        <v>274585</v>
      </c>
      <c r="G224" s="74">
        <f t="shared" si="11"/>
        <v>274585</v>
      </c>
      <c r="H224" s="46"/>
      <c r="I224" s="32">
        <f t="shared" si="13"/>
        <v>274585</v>
      </c>
    </row>
    <row r="225" spans="1:9" s="47" customFormat="1" ht="31.5" hidden="1">
      <c r="A225" s="71"/>
      <c r="B225" s="93"/>
      <c r="C225" s="72" t="s">
        <v>599</v>
      </c>
      <c r="D225" s="73">
        <v>267154</v>
      </c>
      <c r="E225" s="17">
        <v>0</v>
      </c>
      <c r="F225" s="73">
        <f t="shared" si="12"/>
        <v>267154</v>
      </c>
      <c r="G225" s="74">
        <f t="shared" si="11"/>
        <v>267154</v>
      </c>
      <c r="H225" s="46"/>
      <c r="I225" s="32">
        <f t="shared" si="13"/>
        <v>267154</v>
      </c>
    </row>
    <row r="226" spans="1:9" s="47" customFormat="1" ht="31.5" hidden="1">
      <c r="A226" s="71"/>
      <c r="B226" s="93"/>
      <c r="C226" s="72" t="s">
        <v>600</v>
      </c>
      <c r="D226" s="73">
        <v>164368</v>
      </c>
      <c r="E226" s="17">
        <v>0</v>
      </c>
      <c r="F226" s="73">
        <f t="shared" si="12"/>
        <v>164368</v>
      </c>
      <c r="G226" s="74">
        <f t="shared" si="11"/>
        <v>164368</v>
      </c>
      <c r="H226" s="46"/>
      <c r="I226" s="32">
        <f t="shared" si="13"/>
        <v>164368</v>
      </c>
    </row>
    <row r="227" spans="1:9" s="47" customFormat="1" ht="31.5" hidden="1">
      <c r="A227" s="71"/>
      <c r="B227" s="93"/>
      <c r="C227" s="72" t="s">
        <v>601</v>
      </c>
      <c r="D227" s="73">
        <v>269359</v>
      </c>
      <c r="E227" s="17">
        <v>0</v>
      </c>
      <c r="F227" s="73">
        <f t="shared" si="12"/>
        <v>269359</v>
      </c>
      <c r="G227" s="74">
        <f t="shared" si="11"/>
        <v>269359</v>
      </c>
      <c r="H227" s="46"/>
      <c r="I227" s="32">
        <f t="shared" si="13"/>
        <v>269359</v>
      </c>
    </row>
    <row r="228" spans="1:9" s="47" customFormat="1" ht="47.25">
      <c r="A228" s="71"/>
      <c r="B228" s="93"/>
      <c r="C228" s="72" t="s">
        <v>602</v>
      </c>
      <c r="D228" s="73">
        <v>38722</v>
      </c>
      <c r="E228" s="17">
        <v>0</v>
      </c>
      <c r="F228" s="73">
        <f t="shared" si="12"/>
        <v>38722</v>
      </c>
      <c r="G228" s="74">
        <f t="shared" si="11"/>
        <v>38722</v>
      </c>
      <c r="H228" s="46"/>
      <c r="I228" s="32">
        <f t="shared" si="13"/>
        <v>38722</v>
      </c>
    </row>
    <row r="229" spans="1:9" s="47" customFormat="1" ht="47.25">
      <c r="A229" s="71"/>
      <c r="B229" s="93"/>
      <c r="C229" s="72" t="s">
        <v>603</v>
      </c>
      <c r="D229" s="73">
        <v>41057</v>
      </c>
      <c r="E229" s="17">
        <v>0</v>
      </c>
      <c r="F229" s="73">
        <f t="shared" si="12"/>
        <v>41057</v>
      </c>
      <c r="G229" s="74">
        <f t="shared" si="11"/>
        <v>41057</v>
      </c>
      <c r="H229" s="46"/>
      <c r="I229" s="32">
        <f t="shared" si="13"/>
        <v>41057</v>
      </c>
    </row>
    <row r="230" spans="1:9" s="47" customFormat="1" ht="47.25">
      <c r="A230" s="71"/>
      <c r="B230" s="93"/>
      <c r="C230" s="72" t="s">
        <v>604</v>
      </c>
      <c r="D230" s="73">
        <v>42496</v>
      </c>
      <c r="E230" s="17">
        <v>0</v>
      </c>
      <c r="F230" s="73">
        <f t="shared" si="12"/>
        <v>42496</v>
      </c>
      <c r="G230" s="74">
        <f t="shared" si="11"/>
        <v>42496</v>
      </c>
      <c r="H230" s="46"/>
      <c r="I230" s="32">
        <f t="shared" si="13"/>
        <v>42496</v>
      </c>
    </row>
    <row r="231" spans="1:9" s="47" customFormat="1" ht="47.25">
      <c r="A231" s="71"/>
      <c r="B231" s="93"/>
      <c r="C231" s="72" t="s">
        <v>605</v>
      </c>
      <c r="D231" s="73">
        <v>42661</v>
      </c>
      <c r="E231" s="17">
        <v>0</v>
      </c>
      <c r="F231" s="73">
        <f t="shared" si="12"/>
        <v>42661</v>
      </c>
      <c r="G231" s="74">
        <f t="shared" si="11"/>
        <v>42661</v>
      </c>
      <c r="H231" s="46"/>
      <c r="I231" s="32">
        <f t="shared" si="13"/>
        <v>42661</v>
      </c>
    </row>
    <row r="232" spans="1:9" s="47" customFormat="1" ht="47.25" hidden="1">
      <c r="A232" s="71"/>
      <c r="B232" s="93"/>
      <c r="C232" s="72" t="s">
        <v>606</v>
      </c>
      <c r="D232" s="73">
        <v>32448</v>
      </c>
      <c r="E232" s="17">
        <v>0</v>
      </c>
      <c r="F232" s="73">
        <f t="shared" si="12"/>
        <v>32448</v>
      </c>
      <c r="G232" s="74">
        <f t="shared" si="11"/>
        <v>32448</v>
      </c>
      <c r="H232" s="46"/>
      <c r="I232" s="32">
        <f t="shared" si="13"/>
        <v>32448</v>
      </c>
    </row>
    <row r="233" spans="1:9" s="47" customFormat="1" ht="39" customHeight="1">
      <c r="A233" s="71"/>
      <c r="B233" s="93"/>
      <c r="C233" s="72" t="s">
        <v>607</v>
      </c>
      <c r="D233" s="73">
        <v>51876</v>
      </c>
      <c r="E233" s="17">
        <v>0</v>
      </c>
      <c r="F233" s="73">
        <f t="shared" si="12"/>
        <v>51876</v>
      </c>
      <c r="G233" s="74">
        <f t="shared" si="11"/>
        <v>51876</v>
      </c>
      <c r="H233" s="46"/>
      <c r="I233" s="32">
        <f t="shared" si="13"/>
        <v>51876</v>
      </c>
    </row>
    <row r="234" spans="1:9" s="47" customFormat="1" ht="42" customHeight="1">
      <c r="A234" s="71"/>
      <c r="B234" s="93"/>
      <c r="C234" s="72" t="s">
        <v>608</v>
      </c>
      <c r="D234" s="73">
        <v>39719</v>
      </c>
      <c r="E234" s="17">
        <v>0</v>
      </c>
      <c r="F234" s="73">
        <f t="shared" si="12"/>
        <v>39719</v>
      </c>
      <c r="G234" s="74">
        <f t="shared" si="11"/>
        <v>39719</v>
      </c>
      <c r="H234" s="46"/>
      <c r="I234" s="32">
        <f t="shared" si="13"/>
        <v>39719</v>
      </c>
    </row>
    <row r="235" spans="1:9" s="47" customFormat="1" ht="51.75" customHeight="1">
      <c r="A235" s="71"/>
      <c r="B235" s="93"/>
      <c r="C235" s="72" t="s">
        <v>609</v>
      </c>
      <c r="D235" s="73">
        <v>138233</v>
      </c>
      <c r="E235" s="17">
        <v>0</v>
      </c>
      <c r="F235" s="73">
        <f t="shared" si="12"/>
        <v>138233</v>
      </c>
      <c r="G235" s="74">
        <f t="shared" si="11"/>
        <v>138233</v>
      </c>
      <c r="H235" s="46"/>
      <c r="I235" s="32">
        <f t="shared" si="13"/>
        <v>138233</v>
      </c>
    </row>
    <row r="236" spans="1:9" s="47" customFormat="1" ht="40.5" customHeight="1">
      <c r="A236" s="71"/>
      <c r="B236" s="93"/>
      <c r="C236" s="72" t="s">
        <v>610</v>
      </c>
      <c r="D236" s="73">
        <v>127970</v>
      </c>
      <c r="E236" s="17">
        <v>0</v>
      </c>
      <c r="F236" s="73">
        <f t="shared" si="12"/>
        <v>127970</v>
      </c>
      <c r="G236" s="74">
        <f t="shared" si="11"/>
        <v>127970</v>
      </c>
      <c r="H236" s="46"/>
      <c r="I236" s="32">
        <f t="shared" si="13"/>
        <v>127970</v>
      </c>
    </row>
    <row r="237" spans="1:9" s="47" customFormat="1" ht="31.5">
      <c r="A237" s="71"/>
      <c r="B237" s="93"/>
      <c r="C237" s="72" t="s">
        <v>611</v>
      </c>
      <c r="D237" s="73">
        <v>93907</v>
      </c>
      <c r="E237" s="17">
        <v>0</v>
      </c>
      <c r="F237" s="73">
        <f t="shared" si="12"/>
        <v>93907</v>
      </c>
      <c r="G237" s="74">
        <f t="shared" si="11"/>
        <v>93907</v>
      </c>
      <c r="H237" s="46"/>
      <c r="I237" s="32">
        <f t="shared" si="13"/>
        <v>93907</v>
      </c>
    </row>
    <row r="238" spans="1:9" s="47" customFormat="1" ht="38.25" customHeight="1">
      <c r="A238" s="71"/>
      <c r="B238" s="93"/>
      <c r="C238" s="72" t="s">
        <v>612</v>
      </c>
      <c r="D238" s="73">
        <v>165329</v>
      </c>
      <c r="E238" s="17">
        <v>0</v>
      </c>
      <c r="F238" s="73">
        <f t="shared" si="12"/>
        <v>165329</v>
      </c>
      <c r="G238" s="74">
        <f t="shared" si="11"/>
        <v>165329</v>
      </c>
      <c r="H238" s="46"/>
      <c r="I238" s="32">
        <f t="shared" si="13"/>
        <v>165329</v>
      </c>
    </row>
    <row r="239" spans="1:9" s="47" customFormat="1" ht="41.25" customHeight="1">
      <c r="A239" s="71"/>
      <c r="B239" s="93"/>
      <c r="C239" s="72" t="s">
        <v>613</v>
      </c>
      <c r="D239" s="73">
        <v>54988</v>
      </c>
      <c r="E239" s="17">
        <v>0</v>
      </c>
      <c r="F239" s="73">
        <f t="shared" si="12"/>
        <v>54988</v>
      </c>
      <c r="G239" s="74">
        <f t="shared" si="11"/>
        <v>54988</v>
      </c>
      <c r="H239" s="46"/>
      <c r="I239" s="32">
        <f t="shared" si="13"/>
        <v>54988</v>
      </c>
    </row>
    <row r="240" spans="1:9" s="47" customFormat="1" ht="53.25" customHeight="1">
      <c r="A240" s="71"/>
      <c r="B240" s="93"/>
      <c r="C240" s="72" t="s">
        <v>614</v>
      </c>
      <c r="D240" s="73">
        <v>244124</v>
      </c>
      <c r="E240" s="17">
        <v>0</v>
      </c>
      <c r="F240" s="73">
        <f t="shared" si="12"/>
        <v>244124</v>
      </c>
      <c r="G240" s="74">
        <f t="shared" si="11"/>
        <v>244124</v>
      </c>
      <c r="H240" s="46"/>
      <c r="I240" s="32">
        <f t="shared" si="13"/>
        <v>244124</v>
      </c>
    </row>
    <row r="241" spans="1:9" s="47" customFormat="1" ht="31.5" hidden="1">
      <c r="A241" s="71"/>
      <c r="B241" s="93"/>
      <c r="C241" s="72" t="s">
        <v>615</v>
      </c>
      <c r="D241" s="73">
        <v>12868</v>
      </c>
      <c r="E241" s="17">
        <v>0</v>
      </c>
      <c r="F241" s="73">
        <f t="shared" si="12"/>
        <v>12868</v>
      </c>
      <c r="G241" s="74">
        <f t="shared" si="11"/>
        <v>12868</v>
      </c>
      <c r="H241" s="46"/>
      <c r="I241" s="32">
        <f t="shared" si="13"/>
        <v>12868</v>
      </c>
    </row>
    <row r="242" spans="1:9" s="47" customFormat="1" ht="31.5" hidden="1">
      <c r="A242" s="71"/>
      <c r="B242" s="93"/>
      <c r="C242" s="72" t="s">
        <v>616</v>
      </c>
      <c r="D242" s="73">
        <v>161558</v>
      </c>
      <c r="E242" s="17">
        <v>0</v>
      </c>
      <c r="F242" s="73">
        <f t="shared" si="12"/>
        <v>161558</v>
      </c>
      <c r="G242" s="74">
        <f t="shared" si="11"/>
        <v>161558</v>
      </c>
      <c r="H242" s="46"/>
      <c r="I242" s="32">
        <f t="shared" si="13"/>
        <v>161558</v>
      </c>
    </row>
    <row r="243" spans="1:9" s="47" customFormat="1" ht="31.5" hidden="1">
      <c r="A243" s="71"/>
      <c r="B243" s="93"/>
      <c r="C243" s="72" t="s">
        <v>617</v>
      </c>
      <c r="D243" s="73">
        <v>179853</v>
      </c>
      <c r="E243" s="17">
        <v>0</v>
      </c>
      <c r="F243" s="73">
        <f t="shared" si="12"/>
        <v>179853</v>
      </c>
      <c r="G243" s="74">
        <f t="shared" si="11"/>
        <v>179853</v>
      </c>
      <c r="H243" s="46"/>
      <c r="I243" s="32">
        <f t="shared" si="13"/>
        <v>179853</v>
      </c>
    </row>
    <row r="244" spans="1:9" s="47" customFormat="1" ht="31.5" hidden="1">
      <c r="A244" s="71"/>
      <c r="B244" s="93"/>
      <c r="C244" s="72" t="s">
        <v>618</v>
      </c>
      <c r="D244" s="73">
        <v>181364</v>
      </c>
      <c r="E244" s="17">
        <v>0</v>
      </c>
      <c r="F244" s="73">
        <f t="shared" si="12"/>
        <v>181364</v>
      </c>
      <c r="G244" s="74">
        <f t="shared" si="11"/>
        <v>181364</v>
      </c>
      <c r="H244" s="46"/>
      <c r="I244" s="32">
        <f t="shared" si="13"/>
        <v>181364</v>
      </c>
    </row>
    <row r="245" spans="1:9" s="47" customFormat="1" ht="31.5" hidden="1">
      <c r="A245" s="71"/>
      <c r="B245" s="93"/>
      <c r="C245" s="72" t="s">
        <v>619</v>
      </c>
      <c r="D245" s="73">
        <v>267278</v>
      </c>
      <c r="E245" s="17">
        <v>0</v>
      </c>
      <c r="F245" s="73">
        <f t="shared" si="12"/>
        <v>267278</v>
      </c>
      <c r="G245" s="74">
        <f t="shared" si="11"/>
        <v>267278</v>
      </c>
      <c r="H245" s="46"/>
      <c r="I245" s="32">
        <f t="shared" si="13"/>
        <v>267278</v>
      </c>
    </row>
    <row r="246" spans="1:9" s="47" customFormat="1" ht="31.5" hidden="1">
      <c r="A246" s="71"/>
      <c r="B246" s="93"/>
      <c r="C246" s="72" t="s">
        <v>620</v>
      </c>
      <c r="D246" s="73">
        <v>139182</v>
      </c>
      <c r="E246" s="17">
        <v>0</v>
      </c>
      <c r="F246" s="73">
        <f t="shared" si="12"/>
        <v>139182</v>
      </c>
      <c r="G246" s="74">
        <f t="shared" si="11"/>
        <v>139182</v>
      </c>
      <c r="H246" s="46"/>
      <c r="I246" s="32">
        <f t="shared" si="13"/>
        <v>139182</v>
      </c>
    </row>
    <row r="247" spans="1:9" s="47" customFormat="1" ht="31.5" hidden="1">
      <c r="A247" s="71"/>
      <c r="B247" s="93"/>
      <c r="C247" s="72" t="s">
        <v>621</v>
      </c>
      <c r="D247" s="73">
        <v>201813</v>
      </c>
      <c r="E247" s="17">
        <v>0</v>
      </c>
      <c r="F247" s="73">
        <f t="shared" si="12"/>
        <v>201813</v>
      </c>
      <c r="G247" s="74">
        <f t="shared" si="11"/>
        <v>201813</v>
      </c>
      <c r="H247" s="46"/>
      <c r="I247" s="32">
        <f t="shared" si="13"/>
        <v>201813</v>
      </c>
    </row>
    <row r="248" spans="1:9" s="47" customFormat="1" ht="31.5" hidden="1">
      <c r="A248" s="71"/>
      <c r="B248" s="93"/>
      <c r="C248" s="72" t="s">
        <v>622</v>
      </c>
      <c r="D248" s="73">
        <v>170604</v>
      </c>
      <c r="E248" s="17">
        <v>0</v>
      </c>
      <c r="F248" s="73">
        <f t="shared" si="12"/>
        <v>170604</v>
      </c>
      <c r="G248" s="74">
        <f t="shared" si="11"/>
        <v>170604</v>
      </c>
      <c r="H248" s="46"/>
      <c r="I248" s="32">
        <f t="shared" si="13"/>
        <v>170604</v>
      </c>
    </row>
    <row r="249" spans="1:9" s="47" customFormat="1" ht="31.5" hidden="1">
      <c r="A249" s="71"/>
      <c r="B249" s="93"/>
      <c r="C249" s="72" t="s">
        <v>623</v>
      </c>
      <c r="D249" s="73">
        <v>144290</v>
      </c>
      <c r="E249" s="17">
        <v>0</v>
      </c>
      <c r="F249" s="73">
        <f t="shared" si="12"/>
        <v>144290</v>
      </c>
      <c r="G249" s="74">
        <f t="shared" si="11"/>
        <v>144290</v>
      </c>
      <c r="H249" s="46"/>
      <c r="I249" s="32">
        <f t="shared" si="13"/>
        <v>144290</v>
      </c>
    </row>
    <row r="250" spans="1:9" s="47" customFormat="1" ht="31.5" hidden="1">
      <c r="A250" s="71"/>
      <c r="B250" s="93"/>
      <c r="C250" s="72" t="s">
        <v>624</v>
      </c>
      <c r="D250" s="73">
        <v>248093</v>
      </c>
      <c r="E250" s="17">
        <v>0</v>
      </c>
      <c r="F250" s="73">
        <f t="shared" si="12"/>
        <v>248093</v>
      </c>
      <c r="G250" s="74">
        <f t="shared" si="11"/>
        <v>248093</v>
      </c>
      <c r="H250" s="46"/>
      <c r="I250" s="32">
        <f t="shared" si="13"/>
        <v>248093</v>
      </c>
    </row>
    <row r="251" spans="1:9" s="47" customFormat="1" ht="31.5" hidden="1">
      <c r="A251" s="71"/>
      <c r="B251" s="93"/>
      <c r="C251" s="72" t="s">
        <v>625</v>
      </c>
      <c r="D251" s="73">
        <v>181461</v>
      </c>
      <c r="E251" s="17">
        <v>0</v>
      </c>
      <c r="F251" s="73">
        <f t="shared" si="12"/>
        <v>181461</v>
      </c>
      <c r="G251" s="74">
        <f t="shared" si="11"/>
        <v>181461</v>
      </c>
      <c r="H251" s="46"/>
      <c r="I251" s="32">
        <f t="shared" si="13"/>
        <v>181461</v>
      </c>
    </row>
    <row r="252" spans="1:9" s="47" customFormat="1" ht="31.5" hidden="1">
      <c r="A252" s="71"/>
      <c r="B252" s="93"/>
      <c r="C252" s="72" t="s">
        <v>626</v>
      </c>
      <c r="D252" s="73">
        <v>236754</v>
      </c>
      <c r="E252" s="17">
        <v>0</v>
      </c>
      <c r="F252" s="73">
        <f t="shared" si="12"/>
        <v>236754</v>
      </c>
      <c r="G252" s="74">
        <f t="shared" si="11"/>
        <v>236754</v>
      </c>
      <c r="H252" s="46"/>
      <c r="I252" s="32">
        <f t="shared" si="13"/>
        <v>236754</v>
      </c>
    </row>
    <row r="253" spans="1:9" s="47" customFormat="1" ht="31.5" hidden="1">
      <c r="A253" s="71"/>
      <c r="B253" s="93"/>
      <c r="C253" s="72" t="s">
        <v>627</v>
      </c>
      <c r="D253" s="73">
        <v>235949</v>
      </c>
      <c r="E253" s="17">
        <v>0</v>
      </c>
      <c r="F253" s="73">
        <f t="shared" si="12"/>
        <v>235949</v>
      </c>
      <c r="G253" s="74">
        <f t="shared" si="11"/>
        <v>235949</v>
      </c>
      <c r="H253" s="46"/>
      <c r="I253" s="32">
        <f t="shared" si="13"/>
        <v>235949</v>
      </c>
    </row>
    <row r="254" spans="1:9" s="47" customFormat="1" ht="31.5" hidden="1">
      <c r="A254" s="71"/>
      <c r="B254" s="93"/>
      <c r="C254" s="72" t="s">
        <v>628</v>
      </c>
      <c r="D254" s="73">
        <v>222086</v>
      </c>
      <c r="E254" s="17">
        <v>0</v>
      </c>
      <c r="F254" s="73">
        <f t="shared" si="12"/>
        <v>222086</v>
      </c>
      <c r="G254" s="74">
        <f t="shared" si="11"/>
        <v>222086</v>
      </c>
      <c r="H254" s="46"/>
      <c r="I254" s="32">
        <f t="shared" si="13"/>
        <v>222086</v>
      </c>
    </row>
    <row r="255" spans="1:9" s="47" customFormat="1" ht="31.5" hidden="1">
      <c r="A255" s="71"/>
      <c r="B255" s="93"/>
      <c r="C255" s="72" t="s">
        <v>629</v>
      </c>
      <c r="D255" s="73">
        <v>248993</v>
      </c>
      <c r="E255" s="17">
        <v>0</v>
      </c>
      <c r="F255" s="73">
        <f t="shared" si="12"/>
        <v>248993</v>
      </c>
      <c r="G255" s="74">
        <f t="shared" si="11"/>
        <v>248993</v>
      </c>
      <c r="H255" s="46"/>
      <c r="I255" s="32">
        <f t="shared" si="13"/>
        <v>248993</v>
      </c>
    </row>
    <row r="256" spans="1:9" s="47" customFormat="1" ht="31.5" hidden="1">
      <c r="A256" s="71"/>
      <c r="B256" s="93"/>
      <c r="C256" s="72" t="s">
        <v>630</v>
      </c>
      <c r="D256" s="73">
        <v>454982</v>
      </c>
      <c r="E256" s="17">
        <v>0</v>
      </c>
      <c r="F256" s="73">
        <f t="shared" si="12"/>
        <v>454982</v>
      </c>
      <c r="G256" s="74">
        <f t="shared" si="11"/>
        <v>454982</v>
      </c>
      <c r="H256" s="46"/>
      <c r="I256" s="32">
        <f t="shared" si="13"/>
        <v>454982</v>
      </c>
    </row>
    <row r="257" spans="1:9" s="47" customFormat="1" ht="31.5" hidden="1">
      <c r="A257" s="71"/>
      <c r="B257" s="93"/>
      <c r="C257" s="72" t="s">
        <v>631</v>
      </c>
      <c r="D257" s="73">
        <v>185974</v>
      </c>
      <c r="E257" s="17">
        <v>0</v>
      </c>
      <c r="F257" s="73">
        <f t="shared" si="12"/>
        <v>185974</v>
      </c>
      <c r="G257" s="74">
        <f t="shared" si="11"/>
        <v>185974</v>
      </c>
      <c r="H257" s="46"/>
      <c r="I257" s="32">
        <f t="shared" si="13"/>
        <v>185974</v>
      </c>
    </row>
    <row r="258" spans="1:9" s="47" customFormat="1" ht="31.5" hidden="1">
      <c r="A258" s="71"/>
      <c r="B258" s="93"/>
      <c r="C258" s="72" t="s">
        <v>632</v>
      </c>
      <c r="D258" s="73">
        <v>203901</v>
      </c>
      <c r="E258" s="17">
        <v>0</v>
      </c>
      <c r="F258" s="73">
        <f t="shared" si="12"/>
        <v>203901</v>
      </c>
      <c r="G258" s="74">
        <f t="shared" si="11"/>
        <v>203901</v>
      </c>
      <c r="H258" s="46"/>
      <c r="I258" s="32">
        <f t="shared" si="13"/>
        <v>203901</v>
      </c>
    </row>
    <row r="259" spans="1:9" s="47" customFormat="1" ht="31.5" hidden="1">
      <c r="A259" s="71"/>
      <c r="B259" s="93"/>
      <c r="C259" s="72" t="s">
        <v>633</v>
      </c>
      <c r="D259" s="73">
        <v>203901</v>
      </c>
      <c r="E259" s="17">
        <v>0</v>
      </c>
      <c r="F259" s="73">
        <f t="shared" si="12"/>
        <v>203901</v>
      </c>
      <c r="G259" s="74">
        <f t="shared" si="11"/>
        <v>203901</v>
      </c>
      <c r="H259" s="46"/>
      <c r="I259" s="32">
        <f t="shared" si="13"/>
        <v>203901</v>
      </c>
    </row>
    <row r="260" spans="1:9" s="47" customFormat="1" ht="31.5" hidden="1">
      <c r="A260" s="71"/>
      <c r="B260" s="93"/>
      <c r="C260" s="72" t="s">
        <v>634</v>
      </c>
      <c r="D260" s="73">
        <v>203901</v>
      </c>
      <c r="E260" s="17">
        <v>0</v>
      </c>
      <c r="F260" s="73">
        <f t="shared" si="12"/>
        <v>203901</v>
      </c>
      <c r="G260" s="74">
        <f t="shared" si="11"/>
        <v>203901</v>
      </c>
      <c r="H260" s="46"/>
      <c r="I260" s="32">
        <f t="shared" si="13"/>
        <v>203901</v>
      </c>
    </row>
    <row r="261" spans="1:9" s="47" customFormat="1" ht="31.5">
      <c r="A261" s="71"/>
      <c r="B261" s="93"/>
      <c r="C261" s="72" t="s">
        <v>635</v>
      </c>
      <c r="D261" s="73">
        <v>291492</v>
      </c>
      <c r="E261" s="17">
        <v>0</v>
      </c>
      <c r="F261" s="73">
        <f t="shared" si="12"/>
        <v>291492</v>
      </c>
      <c r="G261" s="74">
        <f t="shared" si="11"/>
        <v>291492</v>
      </c>
      <c r="H261" s="46"/>
      <c r="I261" s="32">
        <f t="shared" si="13"/>
        <v>291492</v>
      </c>
    </row>
    <row r="262" spans="1:9" s="47" customFormat="1" ht="31.5" hidden="1">
      <c r="A262" s="71"/>
      <c r="B262" s="93"/>
      <c r="C262" s="72" t="s">
        <v>636</v>
      </c>
      <c r="D262" s="73">
        <v>183849</v>
      </c>
      <c r="E262" s="17">
        <v>0</v>
      </c>
      <c r="F262" s="73">
        <f t="shared" si="12"/>
        <v>183849</v>
      </c>
      <c r="G262" s="74">
        <f t="shared" si="11"/>
        <v>183849</v>
      </c>
      <c r="H262" s="46"/>
      <c r="I262" s="32">
        <f t="shared" si="13"/>
        <v>183849</v>
      </c>
    </row>
    <row r="263" spans="1:9" s="47" customFormat="1" ht="31.5" hidden="1">
      <c r="A263" s="71"/>
      <c r="B263" s="93"/>
      <c r="C263" s="72" t="s">
        <v>637</v>
      </c>
      <c r="D263" s="73">
        <v>191830</v>
      </c>
      <c r="E263" s="17">
        <v>0</v>
      </c>
      <c r="F263" s="73">
        <f t="shared" si="12"/>
        <v>191830</v>
      </c>
      <c r="G263" s="74">
        <f t="shared" si="11"/>
        <v>191830</v>
      </c>
      <c r="H263" s="46"/>
      <c r="I263" s="32">
        <f t="shared" si="13"/>
        <v>191830</v>
      </c>
    </row>
    <row r="264" spans="1:9" s="47" customFormat="1" ht="31.5" hidden="1">
      <c r="A264" s="71"/>
      <c r="B264" s="93"/>
      <c r="C264" s="72" t="s">
        <v>638</v>
      </c>
      <c r="D264" s="73">
        <v>289566</v>
      </c>
      <c r="E264" s="17">
        <v>0</v>
      </c>
      <c r="F264" s="73">
        <f t="shared" si="12"/>
        <v>289566</v>
      </c>
      <c r="G264" s="74">
        <f t="shared" si="11"/>
        <v>289566</v>
      </c>
      <c r="H264" s="46"/>
      <c r="I264" s="32">
        <f t="shared" si="13"/>
        <v>289566</v>
      </c>
    </row>
    <row r="265" spans="1:9" s="47" customFormat="1" ht="31.5" hidden="1">
      <c r="A265" s="71"/>
      <c r="B265" s="93"/>
      <c r="C265" s="72" t="s">
        <v>639</v>
      </c>
      <c r="D265" s="73">
        <v>245976</v>
      </c>
      <c r="E265" s="17">
        <v>0</v>
      </c>
      <c r="F265" s="73">
        <f t="shared" si="12"/>
        <v>245976</v>
      </c>
      <c r="G265" s="74">
        <f t="shared" si="11"/>
        <v>245976</v>
      </c>
      <c r="H265" s="46"/>
      <c r="I265" s="32">
        <f t="shared" si="13"/>
        <v>245976</v>
      </c>
    </row>
    <row r="266" spans="1:9" s="47" customFormat="1" ht="31.5" hidden="1">
      <c r="A266" s="71"/>
      <c r="B266" s="93"/>
      <c r="C266" s="72" t="s">
        <v>640</v>
      </c>
      <c r="D266" s="73">
        <v>176187</v>
      </c>
      <c r="E266" s="17">
        <v>0</v>
      </c>
      <c r="F266" s="73">
        <f t="shared" si="12"/>
        <v>176187</v>
      </c>
      <c r="G266" s="74">
        <f t="shared" si="11"/>
        <v>176187</v>
      </c>
      <c r="H266" s="46"/>
      <c r="I266" s="32">
        <f t="shared" si="13"/>
        <v>176187</v>
      </c>
    </row>
    <row r="267" spans="1:9" s="47" customFormat="1" ht="31.5">
      <c r="A267" s="71"/>
      <c r="B267" s="93"/>
      <c r="C267" s="72" t="s">
        <v>641</v>
      </c>
      <c r="D267" s="73">
        <v>176187</v>
      </c>
      <c r="E267" s="17">
        <v>0</v>
      </c>
      <c r="F267" s="73">
        <f t="shared" si="12"/>
        <v>176187</v>
      </c>
      <c r="G267" s="74">
        <f t="shared" si="11"/>
        <v>176187</v>
      </c>
      <c r="H267" s="46"/>
      <c r="I267" s="32">
        <f t="shared" si="13"/>
        <v>176187</v>
      </c>
    </row>
    <row r="268" spans="1:9" s="47" customFormat="1" ht="31.5" hidden="1">
      <c r="A268" s="71"/>
      <c r="B268" s="93"/>
      <c r="C268" s="72" t="s">
        <v>642</v>
      </c>
      <c r="D268" s="73">
        <v>289566</v>
      </c>
      <c r="E268" s="17">
        <v>0</v>
      </c>
      <c r="F268" s="73">
        <f t="shared" si="12"/>
        <v>289566</v>
      </c>
      <c r="G268" s="74">
        <f t="shared" si="11"/>
        <v>289566</v>
      </c>
      <c r="H268" s="46"/>
      <c r="I268" s="32">
        <f t="shared" si="13"/>
        <v>289566</v>
      </c>
    </row>
    <row r="269" spans="1:9" s="47" customFormat="1" ht="31.5" hidden="1">
      <c r="A269" s="71"/>
      <c r="B269" s="93"/>
      <c r="C269" s="72" t="s">
        <v>643</v>
      </c>
      <c r="D269" s="73">
        <v>220772</v>
      </c>
      <c r="E269" s="17">
        <v>0</v>
      </c>
      <c r="F269" s="73">
        <f t="shared" si="12"/>
        <v>220772</v>
      </c>
      <c r="G269" s="74">
        <f t="shared" si="11"/>
        <v>220772</v>
      </c>
      <c r="H269" s="46"/>
      <c r="I269" s="32">
        <f t="shared" si="13"/>
        <v>220772</v>
      </c>
    </row>
    <row r="270" spans="1:9" s="47" customFormat="1" ht="31.5" hidden="1">
      <c r="A270" s="71"/>
      <c r="B270" s="93"/>
      <c r="C270" s="72" t="s">
        <v>644</v>
      </c>
      <c r="D270" s="73">
        <v>99793</v>
      </c>
      <c r="E270" s="17">
        <v>0</v>
      </c>
      <c r="F270" s="73">
        <f t="shared" si="12"/>
        <v>99793</v>
      </c>
      <c r="G270" s="74">
        <f t="shared" si="11"/>
        <v>99793</v>
      </c>
      <c r="H270" s="46"/>
      <c r="I270" s="32">
        <f t="shared" si="13"/>
        <v>99793</v>
      </c>
    </row>
    <row r="271" spans="1:9" s="47" customFormat="1" ht="31.5" hidden="1">
      <c r="A271" s="71"/>
      <c r="B271" s="93"/>
      <c r="C271" s="72" t="s">
        <v>645</v>
      </c>
      <c r="D271" s="73">
        <v>99793</v>
      </c>
      <c r="E271" s="17">
        <v>0</v>
      </c>
      <c r="F271" s="73">
        <f t="shared" si="12"/>
        <v>99793</v>
      </c>
      <c r="G271" s="74">
        <f t="shared" si="11"/>
        <v>99793</v>
      </c>
      <c r="H271" s="46"/>
      <c r="I271" s="32">
        <f t="shared" si="13"/>
        <v>99793</v>
      </c>
    </row>
    <row r="272" spans="1:9" s="47" customFormat="1" ht="31.5" hidden="1">
      <c r="A272" s="71"/>
      <c r="B272" s="93"/>
      <c r="C272" s="72" t="s">
        <v>646</v>
      </c>
      <c r="D272" s="73">
        <v>289566</v>
      </c>
      <c r="E272" s="17">
        <v>0</v>
      </c>
      <c r="F272" s="73">
        <f t="shared" si="12"/>
        <v>289566</v>
      </c>
      <c r="G272" s="74">
        <f t="shared" si="11"/>
        <v>289566</v>
      </c>
      <c r="H272" s="46"/>
      <c r="I272" s="32">
        <f t="shared" si="13"/>
        <v>289566</v>
      </c>
    </row>
    <row r="273" spans="1:9" s="47" customFormat="1" ht="31.5" hidden="1">
      <c r="A273" s="71"/>
      <c r="B273" s="93"/>
      <c r="C273" s="72" t="s">
        <v>647</v>
      </c>
      <c r="D273" s="73">
        <v>253691</v>
      </c>
      <c r="E273" s="17">
        <v>0</v>
      </c>
      <c r="F273" s="73">
        <f t="shared" si="12"/>
        <v>253691</v>
      </c>
      <c r="G273" s="74">
        <f t="shared" si="11"/>
        <v>253691</v>
      </c>
      <c r="H273" s="46"/>
      <c r="I273" s="32">
        <f t="shared" si="13"/>
        <v>253691</v>
      </c>
    </row>
    <row r="274" spans="1:9" s="47" customFormat="1" ht="31.5" hidden="1">
      <c r="A274" s="71"/>
      <c r="B274" s="93"/>
      <c r="C274" s="72" t="s">
        <v>648</v>
      </c>
      <c r="D274" s="73">
        <v>198887</v>
      </c>
      <c r="E274" s="17">
        <v>0</v>
      </c>
      <c r="F274" s="73">
        <f t="shared" si="12"/>
        <v>198887</v>
      </c>
      <c r="G274" s="74">
        <f t="shared" si="11"/>
        <v>198887</v>
      </c>
      <c r="H274" s="46"/>
      <c r="I274" s="32">
        <f t="shared" si="13"/>
        <v>198887</v>
      </c>
    </row>
    <row r="275" spans="1:9" s="47" customFormat="1" ht="31.5" hidden="1">
      <c r="A275" s="71"/>
      <c r="B275" s="93"/>
      <c r="C275" s="72" t="s">
        <v>649</v>
      </c>
      <c r="D275" s="73">
        <v>169917</v>
      </c>
      <c r="E275" s="17">
        <v>0</v>
      </c>
      <c r="F275" s="73">
        <f t="shared" si="12"/>
        <v>169917</v>
      </c>
      <c r="G275" s="74">
        <f t="shared" si="11"/>
        <v>169917</v>
      </c>
      <c r="H275" s="46"/>
      <c r="I275" s="32">
        <f t="shared" si="13"/>
        <v>169917</v>
      </c>
    </row>
    <row r="276" spans="1:9" s="47" customFormat="1" ht="31.5" hidden="1">
      <c r="A276" s="71"/>
      <c r="B276" s="93"/>
      <c r="C276" s="72" t="s">
        <v>650</v>
      </c>
      <c r="D276" s="73">
        <v>201482</v>
      </c>
      <c r="E276" s="17">
        <v>0</v>
      </c>
      <c r="F276" s="73">
        <f t="shared" si="12"/>
        <v>201482</v>
      </c>
      <c r="G276" s="74">
        <f aca="true" t="shared" si="14" ref="G276:G308">F276</f>
        <v>201482</v>
      </c>
      <c r="H276" s="46"/>
      <c r="I276" s="32">
        <f t="shared" si="13"/>
        <v>201482</v>
      </c>
    </row>
    <row r="277" spans="1:9" s="47" customFormat="1" ht="31.5" hidden="1">
      <c r="A277" s="71"/>
      <c r="B277" s="93"/>
      <c r="C277" s="72" t="s">
        <v>651</v>
      </c>
      <c r="D277" s="73">
        <v>202686</v>
      </c>
      <c r="E277" s="17">
        <v>0</v>
      </c>
      <c r="F277" s="73">
        <f t="shared" si="12"/>
        <v>202686</v>
      </c>
      <c r="G277" s="74">
        <f t="shared" si="14"/>
        <v>202686</v>
      </c>
      <c r="H277" s="46"/>
      <c r="I277" s="32">
        <f t="shared" si="13"/>
        <v>202686</v>
      </c>
    </row>
    <row r="278" spans="1:9" s="47" customFormat="1" ht="31.5" hidden="1">
      <c r="A278" s="71"/>
      <c r="B278" s="93"/>
      <c r="C278" s="72" t="s">
        <v>652</v>
      </c>
      <c r="D278" s="73">
        <v>251737</v>
      </c>
      <c r="E278" s="17">
        <v>0</v>
      </c>
      <c r="F278" s="73">
        <f t="shared" si="12"/>
        <v>251737</v>
      </c>
      <c r="G278" s="74">
        <f t="shared" si="14"/>
        <v>251737</v>
      </c>
      <c r="H278" s="46"/>
      <c r="I278" s="32">
        <f t="shared" si="13"/>
        <v>251737</v>
      </c>
    </row>
    <row r="279" spans="1:9" s="47" customFormat="1" ht="31.5" hidden="1">
      <c r="A279" s="71"/>
      <c r="B279" s="93"/>
      <c r="C279" s="72" t="s">
        <v>653</v>
      </c>
      <c r="D279" s="73">
        <v>203180</v>
      </c>
      <c r="E279" s="17">
        <v>0</v>
      </c>
      <c r="F279" s="73">
        <f aca="true" t="shared" si="15" ref="F279:F312">D279</f>
        <v>203180</v>
      </c>
      <c r="G279" s="74">
        <f t="shared" si="14"/>
        <v>203180</v>
      </c>
      <c r="H279" s="46"/>
      <c r="I279" s="32">
        <f aca="true" t="shared" si="16" ref="I279:I312">+G279-H279</f>
        <v>203180</v>
      </c>
    </row>
    <row r="280" spans="1:9" s="47" customFormat="1" ht="31.5" hidden="1">
      <c r="A280" s="71"/>
      <c r="B280" s="93"/>
      <c r="C280" s="72" t="s">
        <v>654</v>
      </c>
      <c r="D280" s="73">
        <v>211574</v>
      </c>
      <c r="E280" s="17">
        <v>0</v>
      </c>
      <c r="F280" s="73">
        <f t="shared" si="15"/>
        <v>211574</v>
      </c>
      <c r="G280" s="74">
        <f t="shared" si="14"/>
        <v>211574</v>
      </c>
      <c r="H280" s="46"/>
      <c r="I280" s="32">
        <f t="shared" si="16"/>
        <v>211574</v>
      </c>
    </row>
    <row r="281" spans="1:9" s="47" customFormat="1" ht="31.5" hidden="1">
      <c r="A281" s="71"/>
      <c r="B281" s="93"/>
      <c r="C281" s="72" t="s">
        <v>655</v>
      </c>
      <c r="D281" s="73">
        <v>200806</v>
      </c>
      <c r="E281" s="17">
        <v>0</v>
      </c>
      <c r="F281" s="73">
        <f t="shared" si="15"/>
        <v>200806</v>
      </c>
      <c r="G281" s="74">
        <f t="shared" si="14"/>
        <v>200806</v>
      </c>
      <c r="H281" s="46"/>
      <c r="I281" s="32">
        <f t="shared" si="16"/>
        <v>200806</v>
      </c>
    </row>
    <row r="282" spans="1:9" s="47" customFormat="1" ht="31.5" hidden="1">
      <c r="A282" s="71"/>
      <c r="B282" s="93"/>
      <c r="C282" s="72" t="s">
        <v>656</v>
      </c>
      <c r="D282" s="73">
        <v>201815</v>
      </c>
      <c r="E282" s="17">
        <v>0</v>
      </c>
      <c r="F282" s="73">
        <f t="shared" si="15"/>
        <v>201815</v>
      </c>
      <c r="G282" s="74">
        <f t="shared" si="14"/>
        <v>201815</v>
      </c>
      <c r="H282" s="46"/>
      <c r="I282" s="32">
        <f t="shared" si="16"/>
        <v>201815</v>
      </c>
    </row>
    <row r="283" spans="1:9" s="47" customFormat="1" ht="31.5" hidden="1">
      <c r="A283" s="71"/>
      <c r="B283" s="93"/>
      <c r="C283" s="72" t="s">
        <v>657</v>
      </c>
      <c r="D283" s="73">
        <v>354516</v>
      </c>
      <c r="E283" s="17">
        <v>0</v>
      </c>
      <c r="F283" s="73">
        <f t="shared" si="15"/>
        <v>354516</v>
      </c>
      <c r="G283" s="74">
        <f t="shared" si="14"/>
        <v>354516</v>
      </c>
      <c r="H283" s="46"/>
      <c r="I283" s="32">
        <f t="shared" si="16"/>
        <v>354516</v>
      </c>
    </row>
    <row r="284" spans="1:9" s="47" customFormat="1" ht="31.5" hidden="1">
      <c r="A284" s="71"/>
      <c r="B284" s="93"/>
      <c r="C284" s="72" t="s">
        <v>658</v>
      </c>
      <c r="D284" s="73">
        <v>180495</v>
      </c>
      <c r="E284" s="17">
        <v>0</v>
      </c>
      <c r="F284" s="73">
        <f t="shared" si="15"/>
        <v>180495</v>
      </c>
      <c r="G284" s="74">
        <f t="shared" si="14"/>
        <v>180495</v>
      </c>
      <c r="H284" s="46"/>
      <c r="I284" s="32">
        <f t="shared" si="16"/>
        <v>180495</v>
      </c>
    </row>
    <row r="285" spans="1:9" s="47" customFormat="1" ht="31.5" hidden="1">
      <c r="A285" s="71"/>
      <c r="B285" s="93"/>
      <c r="C285" s="72" t="s">
        <v>659</v>
      </c>
      <c r="D285" s="73">
        <v>198650</v>
      </c>
      <c r="E285" s="17">
        <v>0</v>
      </c>
      <c r="F285" s="73">
        <f t="shared" si="15"/>
        <v>198650</v>
      </c>
      <c r="G285" s="74">
        <f t="shared" si="14"/>
        <v>198650</v>
      </c>
      <c r="H285" s="46"/>
      <c r="I285" s="32">
        <f t="shared" si="16"/>
        <v>198650</v>
      </c>
    </row>
    <row r="286" spans="1:9" s="47" customFormat="1" ht="31.5" hidden="1">
      <c r="A286" s="71"/>
      <c r="B286" s="93"/>
      <c r="C286" s="72" t="s">
        <v>660</v>
      </c>
      <c r="D286" s="73">
        <v>188106</v>
      </c>
      <c r="E286" s="17">
        <v>0</v>
      </c>
      <c r="F286" s="73">
        <f t="shared" si="15"/>
        <v>188106</v>
      </c>
      <c r="G286" s="74">
        <f t="shared" si="14"/>
        <v>188106</v>
      </c>
      <c r="H286" s="46"/>
      <c r="I286" s="32">
        <f t="shared" si="16"/>
        <v>188106</v>
      </c>
    </row>
    <row r="287" spans="1:9" s="47" customFormat="1" ht="31.5" hidden="1">
      <c r="A287" s="71"/>
      <c r="B287" s="93"/>
      <c r="C287" s="72" t="s">
        <v>661</v>
      </c>
      <c r="D287" s="73">
        <v>171712</v>
      </c>
      <c r="E287" s="17">
        <v>0</v>
      </c>
      <c r="F287" s="73">
        <f t="shared" si="15"/>
        <v>171712</v>
      </c>
      <c r="G287" s="74">
        <f t="shared" si="14"/>
        <v>171712</v>
      </c>
      <c r="H287" s="46"/>
      <c r="I287" s="32">
        <f t="shared" si="16"/>
        <v>171712</v>
      </c>
    </row>
    <row r="288" spans="1:9" s="47" customFormat="1" ht="31.5" hidden="1">
      <c r="A288" s="71"/>
      <c r="B288" s="93"/>
      <c r="C288" s="72" t="s">
        <v>662</v>
      </c>
      <c r="D288" s="73">
        <v>152290</v>
      </c>
      <c r="E288" s="17">
        <v>0</v>
      </c>
      <c r="F288" s="73">
        <f t="shared" si="15"/>
        <v>152290</v>
      </c>
      <c r="G288" s="74">
        <f t="shared" si="14"/>
        <v>152290</v>
      </c>
      <c r="H288" s="46"/>
      <c r="I288" s="32">
        <f t="shared" si="16"/>
        <v>152290</v>
      </c>
    </row>
    <row r="289" spans="1:9" s="47" customFormat="1" ht="31.5" hidden="1">
      <c r="A289" s="71"/>
      <c r="B289" s="93"/>
      <c r="C289" s="72" t="s">
        <v>663</v>
      </c>
      <c r="D289" s="73">
        <v>341091</v>
      </c>
      <c r="E289" s="17">
        <v>0</v>
      </c>
      <c r="F289" s="73">
        <f t="shared" si="15"/>
        <v>341091</v>
      </c>
      <c r="G289" s="74">
        <f t="shared" si="14"/>
        <v>341091</v>
      </c>
      <c r="H289" s="46"/>
      <c r="I289" s="32">
        <f t="shared" si="16"/>
        <v>341091</v>
      </c>
    </row>
    <row r="290" spans="1:9" s="47" customFormat="1" ht="31.5">
      <c r="A290" s="71"/>
      <c r="B290" s="93"/>
      <c r="C290" s="72" t="s">
        <v>664</v>
      </c>
      <c r="D290" s="73">
        <v>183849</v>
      </c>
      <c r="E290" s="17">
        <v>0</v>
      </c>
      <c r="F290" s="73">
        <f t="shared" si="15"/>
        <v>183849</v>
      </c>
      <c r="G290" s="74">
        <f t="shared" si="14"/>
        <v>183849</v>
      </c>
      <c r="H290" s="46"/>
      <c r="I290" s="32">
        <f t="shared" si="16"/>
        <v>183849</v>
      </c>
    </row>
    <row r="291" spans="1:9" s="47" customFormat="1" ht="31.5" hidden="1">
      <c r="A291" s="71"/>
      <c r="B291" s="93"/>
      <c r="C291" s="72" t="s">
        <v>665</v>
      </c>
      <c r="D291" s="73">
        <v>176385</v>
      </c>
      <c r="E291" s="17">
        <v>0</v>
      </c>
      <c r="F291" s="73">
        <f t="shared" si="15"/>
        <v>176385</v>
      </c>
      <c r="G291" s="74">
        <f t="shared" si="14"/>
        <v>176385</v>
      </c>
      <c r="H291" s="46"/>
      <c r="I291" s="32">
        <f t="shared" si="16"/>
        <v>176385</v>
      </c>
    </row>
    <row r="292" spans="1:9" s="47" customFormat="1" ht="31.5" hidden="1">
      <c r="A292" s="71"/>
      <c r="B292" s="93"/>
      <c r="C292" s="72" t="s">
        <v>666</v>
      </c>
      <c r="D292" s="73">
        <v>183134</v>
      </c>
      <c r="E292" s="17">
        <v>0</v>
      </c>
      <c r="F292" s="73">
        <f t="shared" si="15"/>
        <v>183134</v>
      </c>
      <c r="G292" s="74">
        <f t="shared" si="14"/>
        <v>183134</v>
      </c>
      <c r="H292" s="46"/>
      <c r="I292" s="32">
        <f t="shared" si="16"/>
        <v>183134</v>
      </c>
    </row>
    <row r="293" spans="1:9" s="47" customFormat="1" ht="31.5" hidden="1">
      <c r="A293" s="71"/>
      <c r="B293" s="93"/>
      <c r="C293" s="72" t="s">
        <v>667</v>
      </c>
      <c r="D293" s="73">
        <v>201815</v>
      </c>
      <c r="E293" s="17">
        <v>0</v>
      </c>
      <c r="F293" s="73">
        <f t="shared" si="15"/>
        <v>201815</v>
      </c>
      <c r="G293" s="74">
        <f t="shared" si="14"/>
        <v>201815</v>
      </c>
      <c r="H293" s="46"/>
      <c r="I293" s="32">
        <f t="shared" si="16"/>
        <v>201815</v>
      </c>
    </row>
    <row r="294" spans="1:9" s="47" customFormat="1" ht="31.5" hidden="1">
      <c r="A294" s="71"/>
      <c r="B294" s="93"/>
      <c r="C294" s="72" t="s">
        <v>668</v>
      </c>
      <c r="D294" s="73">
        <v>200806</v>
      </c>
      <c r="E294" s="17">
        <v>0</v>
      </c>
      <c r="F294" s="73">
        <f t="shared" si="15"/>
        <v>200806</v>
      </c>
      <c r="G294" s="74">
        <f t="shared" si="14"/>
        <v>200806</v>
      </c>
      <c r="H294" s="46"/>
      <c r="I294" s="32">
        <f t="shared" si="16"/>
        <v>200806</v>
      </c>
    </row>
    <row r="295" spans="1:9" s="47" customFormat="1" ht="31.5" hidden="1">
      <c r="A295" s="71"/>
      <c r="B295" s="93"/>
      <c r="C295" s="72" t="s">
        <v>669</v>
      </c>
      <c r="D295" s="73">
        <v>200806</v>
      </c>
      <c r="E295" s="17">
        <v>0</v>
      </c>
      <c r="F295" s="73">
        <f t="shared" si="15"/>
        <v>200806</v>
      </c>
      <c r="G295" s="74">
        <f t="shared" si="14"/>
        <v>200806</v>
      </c>
      <c r="H295" s="46"/>
      <c r="I295" s="32">
        <f t="shared" si="16"/>
        <v>200806</v>
      </c>
    </row>
    <row r="296" spans="1:9" s="47" customFormat="1" ht="31.5" hidden="1">
      <c r="A296" s="71"/>
      <c r="B296" s="93"/>
      <c r="C296" s="72" t="s">
        <v>670</v>
      </c>
      <c r="D296" s="73">
        <v>253517</v>
      </c>
      <c r="E296" s="17">
        <v>0</v>
      </c>
      <c r="F296" s="73">
        <f t="shared" si="15"/>
        <v>253517</v>
      </c>
      <c r="G296" s="74">
        <f t="shared" si="14"/>
        <v>253517</v>
      </c>
      <c r="H296" s="46"/>
      <c r="I296" s="32">
        <f t="shared" si="16"/>
        <v>253517</v>
      </c>
    </row>
    <row r="297" spans="1:9" s="47" customFormat="1" ht="31.5" hidden="1">
      <c r="A297" s="71"/>
      <c r="B297" s="93"/>
      <c r="C297" s="72" t="s">
        <v>671</v>
      </c>
      <c r="D297" s="73">
        <v>181809</v>
      </c>
      <c r="E297" s="17">
        <v>0</v>
      </c>
      <c r="F297" s="73">
        <f t="shared" si="15"/>
        <v>181809</v>
      </c>
      <c r="G297" s="74">
        <f t="shared" si="14"/>
        <v>181809</v>
      </c>
      <c r="H297" s="46"/>
      <c r="I297" s="32">
        <f t="shared" si="16"/>
        <v>181809</v>
      </c>
    </row>
    <row r="298" spans="1:9" s="47" customFormat="1" ht="31.5" hidden="1">
      <c r="A298" s="71"/>
      <c r="B298" s="93"/>
      <c r="C298" s="72" t="s">
        <v>672</v>
      </c>
      <c r="D298" s="73">
        <v>202043</v>
      </c>
      <c r="E298" s="17">
        <v>0</v>
      </c>
      <c r="F298" s="73">
        <f t="shared" si="15"/>
        <v>202043</v>
      </c>
      <c r="G298" s="74">
        <f t="shared" si="14"/>
        <v>202043</v>
      </c>
      <c r="H298" s="46"/>
      <c r="I298" s="32">
        <f t="shared" si="16"/>
        <v>202043</v>
      </c>
    </row>
    <row r="299" spans="1:9" s="47" customFormat="1" ht="31.5" hidden="1">
      <c r="A299" s="71"/>
      <c r="B299" s="93"/>
      <c r="C299" s="72" t="s">
        <v>673</v>
      </c>
      <c r="D299" s="73">
        <v>256191</v>
      </c>
      <c r="E299" s="17">
        <v>0</v>
      </c>
      <c r="F299" s="73">
        <f t="shared" si="15"/>
        <v>256191</v>
      </c>
      <c r="G299" s="74">
        <f t="shared" si="14"/>
        <v>256191</v>
      </c>
      <c r="H299" s="46"/>
      <c r="I299" s="32">
        <f t="shared" si="16"/>
        <v>256191</v>
      </c>
    </row>
    <row r="300" spans="1:9" s="47" customFormat="1" ht="31.5" hidden="1">
      <c r="A300" s="71"/>
      <c r="B300" s="93"/>
      <c r="C300" s="72" t="s">
        <v>674</v>
      </c>
      <c r="D300" s="73">
        <v>2247534</v>
      </c>
      <c r="E300" s="17">
        <v>0</v>
      </c>
      <c r="F300" s="73">
        <f t="shared" si="15"/>
        <v>2247534</v>
      </c>
      <c r="G300" s="74">
        <f t="shared" si="14"/>
        <v>2247534</v>
      </c>
      <c r="H300" s="46"/>
      <c r="I300" s="32">
        <f t="shared" si="16"/>
        <v>2247534</v>
      </c>
    </row>
    <row r="301" spans="1:9" s="47" customFormat="1" ht="31.5" hidden="1">
      <c r="A301" s="71"/>
      <c r="B301" s="93"/>
      <c r="C301" s="72" t="s">
        <v>675</v>
      </c>
      <c r="D301" s="73">
        <v>210548</v>
      </c>
      <c r="E301" s="17">
        <v>0</v>
      </c>
      <c r="F301" s="73">
        <f t="shared" si="15"/>
        <v>210548</v>
      </c>
      <c r="G301" s="74">
        <f t="shared" si="14"/>
        <v>210548</v>
      </c>
      <c r="H301" s="46"/>
      <c r="I301" s="32">
        <f t="shared" si="16"/>
        <v>210548</v>
      </c>
    </row>
    <row r="302" spans="1:9" s="47" customFormat="1" ht="31.5" hidden="1">
      <c r="A302" s="71"/>
      <c r="B302" s="93"/>
      <c r="C302" s="72" t="s">
        <v>676</v>
      </c>
      <c r="D302" s="73">
        <v>174797</v>
      </c>
      <c r="E302" s="17">
        <v>0</v>
      </c>
      <c r="F302" s="73">
        <f t="shared" si="15"/>
        <v>174797</v>
      </c>
      <c r="G302" s="74">
        <f t="shared" si="14"/>
        <v>174797</v>
      </c>
      <c r="H302" s="46"/>
      <c r="I302" s="32">
        <f t="shared" si="16"/>
        <v>174797</v>
      </c>
    </row>
    <row r="303" spans="1:9" s="47" customFormat="1" ht="31.5" hidden="1">
      <c r="A303" s="71"/>
      <c r="B303" s="93"/>
      <c r="C303" s="72" t="s">
        <v>677</v>
      </c>
      <c r="D303" s="73">
        <v>175863</v>
      </c>
      <c r="E303" s="17">
        <v>0</v>
      </c>
      <c r="F303" s="73">
        <f t="shared" si="15"/>
        <v>175863</v>
      </c>
      <c r="G303" s="74">
        <f t="shared" si="14"/>
        <v>175863</v>
      </c>
      <c r="H303" s="46"/>
      <c r="I303" s="32">
        <f t="shared" si="16"/>
        <v>175863</v>
      </c>
    </row>
    <row r="304" spans="1:9" s="47" customFormat="1" ht="31.5" hidden="1">
      <c r="A304" s="71"/>
      <c r="B304" s="93"/>
      <c r="C304" s="72" t="s">
        <v>678</v>
      </c>
      <c r="D304" s="73">
        <v>176733</v>
      </c>
      <c r="E304" s="17">
        <v>0</v>
      </c>
      <c r="F304" s="73">
        <f t="shared" si="15"/>
        <v>176733</v>
      </c>
      <c r="G304" s="74">
        <f t="shared" si="14"/>
        <v>176733</v>
      </c>
      <c r="H304" s="46"/>
      <c r="I304" s="32">
        <f t="shared" si="16"/>
        <v>176733</v>
      </c>
    </row>
    <row r="305" spans="1:9" s="47" customFormat="1" ht="31.5" hidden="1">
      <c r="A305" s="71"/>
      <c r="B305" s="93"/>
      <c r="C305" s="72" t="s">
        <v>679</v>
      </c>
      <c r="D305" s="73">
        <v>177267</v>
      </c>
      <c r="E305" s="17">
        <v>0</v>
      </c>
      <c r="F305" s="73">
        <f t="shared" si="15"/>
        <v>177267</v>
      </c>
      <c r="G305" s="74">
        <f t="shared" si="14"/>
        <v>177267</v>
      </c>
      <c r="H305" s="46"/>
      <c r="I305" s="32">
        <f t="shared" si="16"/>
        <v>177267</v>
      </c>
    </row>
    <row r="306" spans="1:9" s="47" customFormat="1" ht="47.25" hidden="1">
      <c r="A306" s="71"/>
      <c r="B306" s="93"/>
      <c r="C306" s="72" t="s">
        <v>680</v>
      </c>
      <c r="D306" s="73">
        <v>384700</v>
      </c>
      <c r="E306" s="17">
        <v>0</v>
      </c>
      <c r="F306" s="73">
        <f t="shared" si="15"/>
        <v>384700</v>
      </c>
      <c r="G306" s="74">
        <f t="shared" si="14"/>
        <v>384700</v>
      </c>
      <c r="H306" s="46">
        <v>384700</v>
      </c>
      <c r="I306" s="32">
        <f t="shared" si="16"/>
        <v>0</v>
      </c>
    </row>
    <row r="307" spans="1:9" s="47" customFormat="1" ht="42.75" customHeight="1">
      <c r="A307" s="71"/>
      <c r="B307" s="93"/>
      <c r="C307" s="72" t="s">
        <v>681</v>
      </c>
      <c r="D307" s="73">
        <v>21089</v>
      </c>
      <c r="E307" s="17">
        <v>0</v>
      </c>
      <c r="F307" s="73">
        <f t="shared" si="15"/>
        <v>21089</v>
      </c>
      <c r="G307" s="74">
        <f t="shared" si="14"/>
        <v>21089</v>
      </c>
      <c r="H307" s="46"/>
      <c r="I307" s="32">
        <f t="shared" si="16"/>
        <v>21089</v>
      </c>
    </row>
    <row r="308" spans="1:9" s="47" customFormat="1" ht="31.5" hidden="1">
      <c r="A308" s="71"/>
      <c r="B308" s="93"/>
      <c r="C308" s="72" t="s">
        <v>682</v>
      </c>
      <c r="D308" s="73">
        <v>114068</v>
      </c>
      <c r="E308" s="17">
        <v>0</v>
      </c>
      <c r="F308" s="73">
        <f t="shared" si="15"/>
        <v>114068</v>
      </c>
      <c r="G308" s="74">
        <f t="shared" si="14"/>
        <v>114068</v>
      </c>
      <c r="H308" s="46"/>
      <c r="I308" s="32">
        <f t="shared" si="16"/>
        <v>114068</v>
      </c>
    </row>
    <row r="309" spans="1:9" s="47" customFormat="1" ht="31.5" hidden="1">
      <c r="A309" s="71"/>
      <c r="B309" s="93"/>
      <c r="C309" s="72" t="s">
        <v>683</v>
      </c>
      <c r="D309" s="73">
        <f>47573+194405</f>
        <v>241978</v>
      </c>
      <c r="E309" s="17">
        <v>0</v>
      </c>
      <c r="F309" s="73">
        <f t="shared" si="15"/>
        <v>241978</v>
      </c>
      <c r="G309" s="74">
        <f>F309</f>
        <v>241978</v>
      </c>
      <c r="H309" s="46"/>
      <c r="I309" s="32">
        <f t="shared" si="16"/>
        <v>241978</v>
      </c>
    </row>
    <row r="310" spans="1:9" s="47" customFormat="1" ht="44.25" customHeight="1">
      <c r="A310" s="71"/>
      <c r="B310" s="93"/>
      <c r="C310" s="72" t="s">
        <v>684</v>
      </c>
      <c r="D310" s="73">
        <v>98801</v>
      </c>
      <c r="E310" s="17">
        <v>0</v>
      </c>
      <c r="F310" s="73">
        <f t="shared" si="15"/>
        <v>98801</v>
      </c>
      <c r="G310" s="74">
        <f>F310</f>
        <v>98801</v>
      </c>
      <c r="H310" s="46"/>
      <c r="I310" s="32">
        <f t="shared" si="16"/>
        <v>98801</v>
      </c>
    </row>
    <row r="311" spans="1:9" s="47" customFormat="1" ht="31.5" hidden="1">
      <c r="A311" s="71"/>
      <c r="B311" s="93"/>
      <c r="C311" s="72" t="s">
        <v>685</v>
      </c>
      <c r="D311" s="73">
        <f>131*10506</f>
        <v>1376286</v>
      </c>
      <c r="E311" s="17">
        <v>0</v>
      </c>
      <c r="F311" s="73">
        <f t="shared" si="15"/>
        <v>1376286</v>
      </c>
      <c r="G311" s="74">
        <f>F311</f>
        <v>1376286</v>
      </c>
      <c r="H311" s="46"/>
      <c r="I311" s="32">
        <f t="shared" si="16"/>
        <v>1376286</v>
      </c>
    </row>
    <row r="312" spans="1:9" s="47" customFormat="1" ht="36.75" customHeight="1">
      <c r="A312" s="71"/>
      <c r="B312" s="93"/>
      <c r="C312" s="72" t="s">
        <v>686</v>
      </c>
      <c r="D312" s="73">
        <v>59321</v>
      </c>
      <c r="E312" s="17">
        <v>0</v>
      </c>
      <c r="F312" s="73">
        <f t="shared" si="15"/>
        <v>59321</v>
      </c>
      <c r="G312" s="74">
        <f>F312</f>
        <v>59321</v>
      </c>
      <c r="H312" s="46"/>
      <c r="I312" s="32">
        <f t="shared" si="16"/>
        <v>59321</v>
      </c>
    </row>
    <row r="313" spans="1:9" s="47" customFormat="1" ht="54" customHeight="1">
      <c r="A313" s="71"/>
      <c r="B313" s="93"/>
      <c r="C313" s="34" t="s">
        <v>687</v>
      </c>
      <c r="D313" s="73">
        <v>402539</v>
      </c>
      <c r="E313" s="17">
        <v>0</v>
      </c>
      <c r="F313" s="73">
        <v>402539</v>
      </c>
      <c r="G313" s="74"/>
      <c r="H313" s="46"/>
      <c r="I313" s="73">
        <v>402539</v>
      </c>
    </row>
    <row r="314" spans="1:9" s="47" customFormat="1" ht="51" customHeight="1">
      <c r="A314" s="71"/>
      <c r="B314" s="93"/>
      <c r="C314" s="34" t="s">
        <v>688</v>
      </c>
      <c r="D314" s="73">
        <v>176719</v>
      </c>
      <c r="E314" s="17">
        <v>0</v>
      </c>
      <c r="F314" s="73">
        <v>176719</v>
      </c>
      <c r="G314" s="74"/>
      <c r="H314" s="46"/>
      <c r="I314" s="73">
        <v>176719</v>
      </c>
    </row>
    <row r="315" spans="1:9" s="47" customFormat="1" ht="53.25" customHeight="1">
      <c r="A315" s="71"/>
      <c r="B315" s="93"/>
      <c r="C315" s="34" t="s">
        <v>689</v>
      </c>
      <c r="D315" s="73">
        <v>235735</v>
      </c>
      <c r="E315" s="17">
        <v>0</v>
      </c>
      <c r="F315" s="73">
        <v>235735</v>
      </c>
      <c r="G315" s="74"/>
      <c r="H315" s="46"/>
      <c r="I315" s="73">
        <v>235735</v>
      </c>
    </row>
    <row r="316" spans="1:9" s="47" customFormat="1" ht="54.75" customHeight="1">
      <c r="A316" s="71"/>
      <c r="B316" s="93"/>
      <c r="C316" s="34" t="s">
        <v>690</v>
      </c>
      <c r="D316" s="73">
        <v>385547</v>
      </c>
      <c r="E316" s="17">
        <v>0</v>
      </c>
      <c r="F316" s="73">
        <v>385547</v>
      </c>
      <c r="G316" s="74"/>
      <c r="H316" s="46"/>
      <c r="I316" s="73">
        <v>385547</v>
      </c>
    </row>
    <row r="317" spans="1:9" s="47" customFormat="1" ht="58.5" customHeight="1">
      <c r="A317" s="71"/>
      <c r="B317" s="93"/>
      <c r="C317" s="34" t="s">
        <v>691</v>
      </c>
      <c r="D317" s="73">
        <v>366122</v>
      </c>
      <c r="E317" s="17">
        <v>0</v>
      </c>
      <c r="F317" s="73">
        <v>366122</v>
      </c>
      <c r="G317" s="74"/>
      <c r="H317" s="46"/>
      <c r="I317" s="73">
        <v>366122</v>
      </c>
    </row>
    <row r="318" spans="1:9" s="47" customFormat="1" ht="56.25" customHeight="1">
      <c r="A318" s="71"/>
      <c r="B318" s="93"/>
      <c r="C318" s="34" t="s">
        <v>692</v>
      </c>
      <c r="D318" s="73">
        <v>309678</v>
      </c>
      <c r="E318" s="17">
        <v>0</v>
      </c>
      <c r="F318" s="73">
        <v>309678</v>
      </c>
      <c r="G318" s="74"/>
      <c r="H318" s="46"/>
      <c r="I318" s="73">
        <v>309678</v>
      </c>
    </row>
    <row r="319" spans="1:9" s="47" customFormat="1" ht="62.25" customHeight="1">
      <c r="A319" s="71"/>
      <c r="B319" s="93"/>
      <c r="C319" s="34" t="s">
        <v>693</v>
      </c>
      <c r="D319" s="73">
        <v>208217</v>
      </c>
      <c r="E319" s="17">
        <v>0</v>
      </c>
      <c r="F319" s="73">
        <v>208217</v>
      </c>
      <c r="G319" s="74"/>
      <c r="H319" s="46"/>
      <c r="I319" s="73">
        <v>208217</v>
      </c>
    </row>
    <row r="320" spans="1:9" s="47" customFormat="1" ht="67.5" customHeight="1">
      <c r="A320" s="71"/>
      <c r="B320" s="93"/>
      <c r="C320" s="34" t="s">
        <v>694</v>
      </c>
      <c r="D320" s="73">
        <v>47180</v>
      </c>
      <c r="E320" s="17">
        <v>0</v>
      </c>
      <c r="F320" s="73">
        <v>47180</v>
      </c>
      <c r="G320" s="74"/>
      <c r="H320" s="46"/>
      <c r="I320" s="73">
        <v>47180</v>
      </c>
    </row>
    <row r="321" spans="1:9" s="47" customFormat="1" ht="63.75" customHeight="1">
      <c r="A321" s="71"/>
      <c r="B321" s="93"/>
      <c r="C321" s="34" t="s">
        <v>695</v>
      </c>
      <c r="D321" s="73">
        <v>59884</v>
      </c>
      <c r="E321" s="17">
        <v>0</v>
      </c>
      <c r="F321" s="73">
        <v>59884</v>
      </c>
      <c r="G321" s="74"/>
      <c r="H321" s="46"/>
      <c r="I321" s="73">
        <v>59884</v>
      </c>
    </row>
    <row r="322" spans="1:9" s="47" customFormat="1" ht="69.75" customHeight="1">
      <c r="A322" s="71"/>
      <c r="B322" s="93"/>
      <c r="C322" s="34" t="s">
        <v>696</v>
      </c>
      <c r="D322" s="73">
        <v>60503</v>
      </c>
      <c r="E322" s="17">
        <v>0</v>
      </c>
      <c r="F322" s="73">
        <v>60503</v>
      </c>
      <c r="G322" s="74"/>
      <c r="H322" s="46"/>
      <c r="I322" s="73">
        <v>60503</v>
      </c>
    </row>
    <row r="323" spans="1:9" s="47" customFormat="1" ht="50.25" customHeight="1">
      <c r="A323" s="71"/>
      <c r="B323" s="93"/>
      <c r="C323" s="34" t="s">
        <v>697</v>
      </c>
      <c r="D323" s="73">
        <v>683779</v>
      </c>
      <c r="E323" s="17">
        <v>0</v>
      </c>
      <c r="F323" s="73">
        <v>683779</v>
      </c>
      <c r="G323" s="74"/>
      <c r="H323" s="46"/>
      <c r="I323" s="73">
        <v>683779</v>
      </c>
    </row>
    <row r="324" spans="1:9" s="47" customFormat="1" ht="51.75" customHeight="1">
      <c r="A324" s="71"/>
      <c r="B324" s="93"/>
      <c r="C324" s="34" t="s">
        <v>698</v>
      </c>
      <c r="D324" s="73">
        <v>377241</v>
      </c>
      <c r="E324" s="17">
        <v>0</v>
      </c>
      <c r="F324" s="73">
        <v>377241</v>
      </c>
      <c r="G324" s="74"/>
      <c r="H324" s="46"/>
      <c r="I324" s="73">
        <v>377241</v>
      </c>
    </row>
    <row r="325" spans="1:9" s="47" customFormat="1" ht="54.75" customHeight="1">
      <c r="A325" s="71"/>
      <c r="B325" s="93"/>
      <c r="C325" s="34" t="s">
        <v>699</v>
      </c>
      <c r="D325" s="73">
        <v>350728</v>
      </c>
      <c r="E325" s="17">
        <v>0</v>
      </c>
      <c r="F325" s="73">
        <v>350728</v>
      </c>
      <c r="G325" s="74"/>
      <c r="H325" s="46"/>
      <c r="I325" s="73">
        <v>350728</v>
      </c>
    </row>
    <row r="326" spans="1:9" s="47" customFormat="1" ht="56.25" customHeight="1">
      <c r="A326" s="71"/>
      <c r="B326" s="93"/>
      <c r="C326" s="34" t="s">
        <v>700</v>
      </c>
      <c r="D326" s="73">
        <v>936465</v>
      </c>
      <c r="E326" s="17">
        <v>0</v>
      </c>
      <c r="F326" s="73">
        <v>936465</v>
      </c>
      <c r="G326" s="74"/>
      <c r="H326" s="46"/>
      <c r="I326" s="73">
        <v>936465</v>
      </c>
    </row>
    <row r="327" spans="1:9" s="47" customFormat="1" ht="62.25" customHeight="1">
      <c r="A327" s="71"/>
      <c r="B327" s="93"/>
      <c r="C327" s="34" t="s">
        <v>91</v>
      </c>
      <c r="D327" s="73">
        <v>435031</v>
      </c>
      <c r="E327" s="17">
        <v>0</v>
      </c>
      <c r="F327" s="73">
        <v>435031</v>
      </c>
      <c r="G327" s="74"/>
      <c r="H327" s="46"/>
      <c r="I327" s="73">
        <v>435031</v>
      </c>
    </row>
    <row r="328" spans="1:9" s="47" customFormat="1" ht="54" customHeight="1">
      <c r="A328" s="71"/>
      <c r="B328" s="93"/>
      <c r="C328" s="34" t="s">
        <v>92</v>
      </c>
      <c r="D328" s="73">
        <v>183856</v>
      </c>
      <c r="E328" s="17">
        <v>0</v>
      </c>
      <c r="F328" s="73">
        <v>183856</v>
      </c>
      <c r="G328" s="74"/>
      <c r="H328" s="46"/>
      <c r="I328" s="73">
        <v>183856</v>
      </c>
    </row>
    <row r="329" spans="1:9" s="47" customFormat="1" ht="47.25" customHeight="1">
      <c r="A329" s="71"/>
      <c r="B329" s="93"/>
      <c r="C329" s="34" t="s">
        <v>93</v>
      </c>
      <c r="D329" s="73">
        <v>33498</v>
      </c>
      <c r="E329" s="17">
        <v>0</v>
      </c>
      <c r="F329" s="73">
        <v>33498</v>
      </c>
      <c r="G329" s="74"/>
      <c r="H329" s="46"/>
      <c r="I329" s="73">
        <v>33498</v>
      </c>
    </row>
    <row r="330" spans="1:9" s="47" customFormat="1" ht="56.25" customHeight="1">
      <c r="A330" s="71"/>
      <c r="B330" s="93"/>
      <c r="C330" s="34" t="s">
        <v>94</v>
      </c>
      <c r="D330" s="73">
        <v>136971</v>
      </c>
      <c r="E330" s="17">
        <v>0</v>
      </c>
      <c r="F330" s="73">
        <v>136971</v>
      </c>
      <c r="G330" s="74"/>
      <c r="H330" s="46"/>
      <c r="I330" s="73">
        <v>136971</v>
      </c>
    </row>
    <row r="331" spans="1:9" s="47" customFormat="1" ht="54" customHeight="1">
      <c r="A331" s="71"/>
      <c r="B331" s="93"/>
      <c r="C331" s="34" t="s">
        <v>95</v>
      </c>
      <c r="D331" s="73">
        <v>398521</v>
      </c>
      <c r="E331" s="17">
        <v>0</v>
      </c>
      <c r="F331" s="73">
        <v>398521</v>
      </c>
      <c r="G331" s="74"/>
      <c r="H331" s="46"/>
      <c r="I331" s="73">
        <v>398521</v>
      </c>
    </row>
    <row r="332" spans="1:9" s="47" customFormat="1" ht="50.25" customHeight="1">
      <c r="A332" s="71"/>
      <c r="B332" s="93"/>
      <c r="C332" s="34" t="s">
        <v>96</v>
      </c>
      <c r="D332" s="73">
        <v>428257</v>
      </c>
      <c r="E332" s="17">
        <v>0</v>
      </c>
      <c r="F332" s="73">
        <v>428257</v>
      </c>
      <c r="G332" s="74"/>
      <c r="H332" s="46"/>
      <c r="I332" s="73">
        <v>428257</v>
      </c>
    </row>
    <row r="333" spans="1:9" s="47" customFormat="1" ht="55.5" customHeight="1">
      <c r="A333" s="71"/>
      <c r="B333" s="93"/>
      <c r="C333" s="34" t="s">
        <v>97</v>
      </c>
      <c r="D333" s="73">
        <v>44162</v>
      </c>
      <c r="E333" s="17">
        <v>0</v>
      </c>
      <c r="F333" s="73">
        <v>44162</v>
      </c>
      <c r="G333" s="74"/>
      <c r="H333" s="46"/>
      <c r="I333" s="73">
        <v>44162</v>
      </c>
    </row>
    <row r="334" spans="1:9" s="47" customFormat="1" ht="53.25" customHeight="1">
      <c r="A334" s="71"/>
      <c r="B334" s="93"/>
      <c r="C334" s="34" t="s">
        <v>98</v>
      </c>
      <c r="D334" s="73">
        <v>58473</v>
      </c>
      <c r="E334" s="17">
        <v>0</v>
      </c>
      <c r="F334" s="73">
        <v>58473</v>
      </c>
      <c r="G334" s="74"/>
      <c r="H334" s="46"/>
      <c r="I334" s="73">
        <v>58473</v>
      </c>
    </row>
    <row r="335" spans="1:9" s="47" customFormat="1" ht="50.25" customHeight="1">
      <c r="A335" s="71"/>
      <c r="B335" s="93"/>
      <c r="C335" s="34" t="s">
        <v>99</v>
      </c>
      <c r="D335" s="73">
        <v>94012</v>
      </c>
      <c r="E335" s="17">
        <v>0</v>
      </c>
      <c r="F335" s="73">
        <v>94012</v>
      </c>
      <c r="G335" s="74"/>
      <c r="H335" s="46"/>
      <c r="I335" s="73">
        <v>94012</v>
      </c>
    </row>
    <row r="336" spans="1:9" s="47" customFormat="1" ht="51.75" customHeight="1">
      <c r="A336" s="71"/>
      <c r="B336" s="93"/>
      <c r="C336" s="34" t="s">
        <v>100</v>
      </c>
      <c r="D336" s="73">
        <v>11114</v>
      </c>
      <c r="E336" s="17">
        <v>0</v>
      </c>
      <c r="F336" s="73">
        <v>11114</v>
      </c>
      <c r="G336" s="74"/>
      <c r="H336" s="46"/>
      <c r="I336" s="73">
        <v>11114</v>
      </c>
    </row>
    <row r="337" spans="1:9" s="47" customFormat="1" ht="48" customHeight="1">
      <c r="A337" s="71"/>
      <c r="B337" s="93"/>
      <c r="C337" s="34" t="s">
        <v>101</v>
      </c>
      <c r="D337" s="73">
        <v>157016</v>
      </c>
      <c r="E337" s="17">
        <v>0</v>
      </c>
      <c r="F337" s="73">
        <v>157016</v>
      </c>
      <c r="G337" s="74"/>
      <c r="H337" s="46"/>
      <c r="I337" s="73">
        <v>157016</v>
      </c>
    </row>
    <row r="338" spans="1:9" s="47" customFormat="1" ht="48" customHeight="1">
      <c r="A338" s="71"/>
      <c r="B338" s="93"/>
      <c r="C338" s="34" t="s">
        <v>102</v>
      </c>
      <c r="D338" s="73">
        <v>339848</v>
      </c>
      <c r="E338" s="17">
        <v>0</v>
      </c>
      <c r="F338" s="73">
        <v>339848</v>
      </c>
      <c r="G338" s="74"/>
      <c r="H338" s="46"/>
      <c r="I338" s="73">
        <v>339848</v>
      </c>
    </row>
    <row r="339" spans="1:9" s="47" customFormat="1" ht="55.5" customHeight="1">
      <c r="A339" s="71"/>
      <c r="B339" s="93"/>
      <c r="C339" s="34" t="s">
        <v>103</v>
      </c>
      <c r="D339" s="73">
        <v>176582</v>
      </c>
      <c r="E339" s="17">
        <v>0</v>
      </c>
      <c r="F339" s="73">
        <v>176582</v>
      </c>
      <c r="G339" s="74"/>
      <c r="H339" s="46"/>
      <c r="I339" s="73">
        <v>176582</v>
      </c>
    </row>
    <row r="340" spans="1:9" s="47" customFormat="1" ht="49.5" customHeight="1">
      <c r="A340" s="71"/>
      <c r="B340" s="93"/>
      <c r="C340" s="34" t="s">
        <v>104</v>
      </c>
      <c r="D340" s="73">
        <v>42271</v>
      </c>
      <c r="E340" s="17">
        <v>0</v>
      </c>
      <c r="F340" s="73">
        <v>42271</v>
      </c>
      <c r="G340" s="74"/>
      <c r="H340" s="46"/>
      <c r="I340" s="73">
        <v>42271</v>
      </c>
    </row>
    <row r="341" spans="1:9" s="47" customFormat="1" ht="48.75" customHeight="1">
      <c r="A341" s="71"/>
      <c r="B341" s="93"/>
      <c r="C341" s="34" t="s">
        <v>105</v>
      </c>
      <c r="D341" s="73">
        <v>17762</v>
      </c>
      <c r="E341" s="17">
        <v>0</v>
      </c>
      <c r="F341" s="73">
        <v>17762</v>
      </c>
      <c r="G341" s="74"/>
      <c r="H341" s="46"/>
      <c r="I341" s="73">
        <v>17762</v>
      </c>
    </row>
    <row r="342" spans="1:9" s="47" customFormat="1" ht="50.25" customHeight="1">
      <c r="A342" s="71"/>
      <c r="B342" s="93"/>
      <c r="C342" s="34" t="s">
        <v>106</v>
      </c>
      <c r="D342" s="73">
        <v>20476</v>
      </c>
      <c r="E342" s="17">
        <v>0</v>
      </c>
      <c r="F342" s="73">
        <v>20476</v>
      </c>
      <c r="G342" s="74"/>
      <c r="H342" s="46"/>
      <c r="I342" s="73">
        <v>20476</v>
      </c>
    </row>
    <row r="343" spans="1:9" s="47" customFormat="1" ht="55.5" customHeight="1">
      <c r="A343" s="71"/>
      <c r="B343" s="93"/>
      <c r="C343" s="34" t="s">
        <v>107</v>
      </c>
      <c r="D343" s="73">
        <v>20733</v>
      </c>
      <c r="E343" s="17">
        <v>0</v>
      </c>
      <c r="F343" s="73">
        <v>20733</v>
      </c>
      <c r="G343" s="74"/>
      <c r="H343" s="46"/>
      <c r="I343" s="73">
        <v>20733</v>
      </c>
    </row>
    <row r="344" spans="1:9" s="47" customFormat="1" ht="54" customHeight="1">
      <c r="A344" s="71"/>
      <c r="B344" s="93"/>
      <c r="C344" s="34" t="s">
        <v>108</v>
      </c>
      <c r="D344" s="73">
        <v>2820</v>
      </c>
      <c r="E344" s="17">
        <v>0</v>
      </c>
      <c r="F344" s="73">
        <v>2820</v>
      </c>
      <c r="G344" s="74"/>
      <c r="H344" s="46"/>
      <c r="I344" s="73">
        <v>2820</v>
      </c>
    </row>
    <row r="345" spans="1:9" s="47" customFormat="1" ht="54.75" customHeight="1">
      <c r="A345" s="71"/>
      <c r="B345" s="93"/>
      <c r="C345" s="34" t="s">
        <v>109</v>
      </c>
      <c r="D345" s="73">
        <v>194266</v>
      </c>
      <c r="E345" s="17">
        <v>0</v>
      </c>
      <c r="F345" s="73">
        <v>194266</v>
      </c>
      <c r="G345" s="74"/>
      <c r="H345" s="46"/>
      <c r="I345" s="73">
        <v>194266</v>
      </c>
    </row>
    <row r="346" spans="1:9" s="47" customFormat="1" ht="54" customHeight="1">
      <c r="A346" s="71"/>
      <c r="B346" s="93"/>
      <c r="C346" s="34" t="s">
        <v>110</v>
      </c>
      <c r="D346" s="73">
        <v>100285</v>
      </c>
      <c r="E346" s="17">
        <v>0</v>
      </c>
      <c r="F346" s="73">
        <v>100285</v>
      </c>
      <c r="G346" s="74"/>
      <c r="H346" s="46"/>
      <c r="I346" s="73">
        <v>100285</v>
      </c>
    </row>
    <row r="347" spans="1:9" s="47" customFormat="1" ht="51.75" customHeight="1">
      <c r="A347" s="71"/>
      <c r="B347" s="93"/>
      <c r="C347" s="34" t="s">
        <v>111</v>
      </c>
      <c r="D347" s="73">
        <v>6405</v>
      </c>
      <c r="E347" s="17">
        <v>0</v>
      </c>
      <c r="F347" s="73">
        <v>6405</v>
      </c>
      <c r="G347" s="74"/>
      <c r="H347" s="46"/>
      <c r="I347" s="73">
        <v>6405</v>
      </c>
    </row>
    <row r="348" spans="1:9" s="47" customFormat="1" ht="51.75" customHeight="1">
      <c r="A348" s="71"/>
      <c r="B348" s="93"/>
      <c r="C348" s="34" t="s">
        <v>112</v>
      </c>
      <c r="D348" s="73">
        <v>415134</v>
      </c>
      <c r="E348" s="17">
        <v>0</v>
      </c>
      <c r="F348" s="73">
        <v>415134</v>
      </c>
      <c r="G348" s="74"/>
      <c r="H348" s="46"/>
      <c r="I348" s="73">
        <v>415134</v>
      </c>
    </row>
    <row r="349" spans="1:9" s="47" customFormat="1" ht="48.75" customHeight="1">
      <c r="A349" s="71"/>
      <c r="B349" s="93"/>
      <c r="C349" s="34" t="s">
        <v>113</v>
      </c>
      <c r="D349" s="73">
        <v>17570</v>
      </c>
      <c r="E349" s="17">
        <v>0</v>
      </c>
      <c r="F349" s="73">
        <v>17570</v>
      </c>
      <c r="G349" s="74"/>
      <c r="H349" s="46"/>
      <c r="I349" s="73">
        <v>17570</v>
      </c>
    </row>
    <row r="350" spans="1:9" s="47" customFormat="1" ht="42.75" customHeight="1">
      <c r="A350" s="71"/>
      <c r="B350" s="93"/>
      <c r="C350" s="34" t="s">
        <v>114</v>
      </c>
      <c r="D350" s="73">
        <v>26964</v>
      </c>
      <c r="E350" s="17">
        <v>0</v>
      </c>
      <c r="F350" s="73">
        <v>26964</v>
      </c>
      <c r="G350" s="74"/>
      <c r="H350" s="46"/>
      <c r="I350" s="73">
        <v>26964</v>
      </c>
    </row>
    <row r="351" spans="1:9" s="47" customFormat="1" ht="55.5" customHeight="1">
      <c r="A351" s="71"/>
      <c r="B351" s="93"/>
      <c r="C351" s="34" t="s">
        <v>115</v>
      </c>
      <c r="D351" s="73">
        <v>1008</v>
      </c>
      <c r="E351" s="17">
        <v>0</v>
      </c>
      <c r="F351" s="73">
        <v>1008</v>
      </c>
      <c r="G351" s="74"/>
      <c r="H351" s="46"/>
      <c r="I351" s="73">
        <v>1008</v>
      </c>
    </row>
    <row r="352" spans="1:9" s="47" customFormat="1" ht="51.75" customHeight="1">
      <c r="A352" s="71"/>
      <c r="B352" s="93"/>
      <c r="C352" s="34" t="s">
        <v>116</v>
      </c>
      <c r="D352" s="73">
        <v>135872</v>
      </c>
      <c r="E352" s="17">
        <v>0</v>
      </c>
      <c r="F352" s="73">
        <v>135872</v>
      </c>
      <c r="G352" s="74"/>
      <c r="H352" s="46"/>
      <c r="I352" s="73">
        <v>135872</v>
      </c>
    </row>
    <row r="353" spans="1:9" s="47" customFormat="1" ht="51.75" customHeight="1">
      <c r="A353" s="71"/>
      <c r="B353" s="93"/>
      <c r="C353" s="34" t="s">
        <v>117</v>
      </c>
      <c r="D353" s="73">
        <v>34565</v>
      </c>
      <c r="E353" s="17">
        <v>0</v>
      </c>
      <c r="F353" s="73">
        <v>34565</v>
      </c>
      <c r="G353" s="74"/>
      <c r="H353" s="46"/>
      <c r="I353" s="73">
        <v>34565</v>
      </c>
    </row>
    <row r="354" spans="1:9" s="47" customFormat="1" ht="59.25" customHeight="1">
      <c r="A354" s="71"/>
      <c r="B354" s="93"/>
      <c r="C354" s="34" t="s">
        <v>118</v>
      </c>
      <c r="D354" s="73">
        <v>5370</v>
      </c>
      <c r="E354" s="17">
        <v>0</v>
      </c>
      <c r="F354" s="73">
        <v>5370</v>
      </c>
      <c r="G354" s="74"/>
      <c r="H354" s="46"/>
      <c r="I354" s="73">
        <v>5370</v>
      </c>
    </row>
    <row r="355" spans="1:9" s="47" customFormat="1" ht="52.5" customHeight="1">
      <c r="A355" s="71"/>
      <c r="B355" s="93"/>
      <c r="C355" s="34" t="s">
        <v>119</v>
      </c>
      <c r="D355" s="73">
        <v>175189</v>
      </c>
      <c r="E355" s="17">
        <v>0</v>
      </c>
      <c r="F355" s="73">
        <v>175189</v>
      </c>
      <c r="G355" s="74"/>
      <c r="H355" s="46"/>
      <c r="I355" s="73">
        <v>175189</v>
      </c>
    </row>
    <row r="356" spans="1:9" s="47" customFormat="1" ht="66.75" customHeight="1">
      <c r="A356" s="71"/>
      <c r="B356" s="93"/>
      <c r="C356" s="34" t="s">
        <v>120</v>
      </c>
      <c r="D356" s="73">
        <v>186361</v>
      </c>
      <c r="E356" s="17">
        <v>0</v>
      </c>
      <c r="F356" s="73">
        <v>186361</v>
      </c>
      <c r="G356" s="74"/>
      <c r="H356" s="46"/>
      <c r="I356" s="73">
        <v>186361</v>
      </c>
    </row>
    <row r="357" spans="1:9" s="47" customFormat="1" ht="51.75" customHeight="1">
      <c r="A357" s="71"/>
      <c r="B357" s="93"/>
      <c r="C357" s="34" t="s">
        <v>121</v>
      </c>
      <c r="D357" s="73">
        <v>41752</v>
      </c>
      <c r="E357" s="17">
        <v>0</v>
      </c>
      <c r="F357" s="73">
        <v>41752</v>
      </c>
      <c r="G357" s="74"/>
      <c r="H357" s="46"/>
      <c r="I357" s="73">
        <v>41752</v>
      </c>
    </row>
    <row r="358" spans="1:9" s="47" customFormat="1" ht="39.75" customHeight="1">
      <c r="A358" s="71"/>
      <c r="B358" s="93"/>
      <c r="C358" s="34" t="s">
        <v>122</v>
      </c>
      <c r="D358" s="73">
        <v>23939</v>
      </c>
      <c r="E358" s="17">
        <v>0</v>
      </c>
      <c r="F358" s="73">
        <v>23939</v>
      </c>
      <c r="G358" s="74"/>
      <c r="H358" s="46"/>
      <c r="I358" s="73">
        <v>23939</v>
      </c>
    </row>
    <row r="359" spans="1:9" s="47" customFormat="1" ht="54" customHeight="1">
      <c r="A359" s="71"/>
      <c r="B359" s="93"/>
      <c r="C359" s="34" t="s">
        <v>123</v>
      </c>
      <c r="D359" s="73">
        <v>219353</v>
      </c>
      <c r="E359" s="17">
        <v>0</v>
      </c>
      <c r="F359" s="73">
        <v>219353</v>
      </c>
      <c r="G359" s="74"/>
      <c r="H359" s="46"/>
      <c r="I359" s="73">
        <v>219353</v>
      </c>
    </row>
    <row r="360" spans="1:9" s="47" customFormat="1" ht="51" customHeight="1">
      <c r="A360" s="71"/>
      <c r="B360" s="93"/>
      <c r="C360" s="34" t="s">
        <v>124</v>
      </c>
      <c r="D360" s="73">
        <v>153376</v>
      </c>
      <c r="E360" s="17">
        <v>0</v>
      </c>
      <c r="F360" s="73">
        <v>153376</v>
      </c>
      <c r="G360" s="74"/>
      <c r="H360" s="46"/>
      <c r="I360" s="73">
        <v>153376</v>
      </c>
    </row>
    <row r="361" spans="1:10" s="47" customFormat="1" ht="15.75">
      <c r="A361" s="22">
        <v>100201</v>
      </c>
      <c r="B361" s="22" t="s">
        <v>125</v>
      </c>
      <c r="C361" s="72"/>
      <c r="D361" s="89">
        <f>+D362</f>
        <v>3086679</v>
      </c>
      <c r="E361" s="88">
        <v>0</v>
      </c>
      <c r="F361" s="89">
        <f>+F362</f>
        <v>3086679</v>
      </c>
      <c r="G361" s="89">
        <f>+G362</f>
        <v>1732511</v>
      </c>
      <c r="H361" s="89">
        <f>+H362</f>
        <v>98273</v>
      </c>
      <c r="I361" s="89">
        <f>+I362</f>
        <v>2988406</v>
      </c>
      <c r="J361" s="96"/>
    </row>
    <row r="362" spans="1:10" s="47" customFormat="1" ht="75">
      <c r="A362" s="71">
        <v>3210</v>
      </c>
      <c r="B362" s="71" t="s">
        <v>126</v>
      </c>
      <c r="C362" s="72"/>
      <c r="D362" s="97">
        <f aca="true" t="shared" si="17" ref="D362:I362">+D363+D364+D365+D366+D379+D380+D381+D382+D383+D384+D385+D386+D387+D388+D389+D390+D391+D392+D393+D394+D395+D396+D397+D398+D399+D400+D401+D402+D403+D404+D405+D406+D407+D408+D409+D410+D411+D412+D413+D414+D415+D416+D427+D428+D429+D430+D431+D432</f>
        <v>3086679</v>
      </c>
      <c r="E362" s="97">
        <f t="shared" si="17"/>
        <v>0</v>
      </c>
      <c r="F362" s="97">
        <f t="shared" si="17"/>
        <v>3086679</v>
      </c>
      <c r="G362" s="97">
        <f t="shared" si="17"/>
        <v>1732511</v>
      </c>
      <c r="H362" s="97">
        <f t="shared" si="17"/>
        <v>98273</v>
      </c>
      <c r="I362" s="97">
        <f t="shared" si="17"/>
        <v>2988406</v>
      </c>
      <c r="J362" s="49"/>
    </row>
    <row r="363" spans="1:9" s="47" customFormat="1" ht="49.5" customHeight="1">
      <c r="A363" s="62"/>
      <c r="B363" s="62"/>
      <c r="C363" s="72" t="s">
        <v>127</v>
      </c>
      <c r="D363" s="73">
        <v>17870</v>
      </c>
      <c r="E363" s="17">
        <v>0</v>
      </c>
      <c r="F363" s="73">
        <v>17870</v>
      </c>
      <c r="G363" s="74">
        <v>17870</v>
      </c>
      <c r="H363" s="46"/>
      <c r="I363" s="32">
        <f aca="true" t="shared" si="18" ref="I363:I426">+G363-H363</f>
        <v>17870</v>
      </c>
    </row>
    <row r="364" spans="1:9" s="47" customFormat="1" ht="60" customHeight="1">
      <c r="A364" s="62"/>
      <c r="B364" s="62"/>
      <c r="C364" s="72" t="s">
        <v>128</v>
      </c>
      <c r="D364" s="73">
        <v>20100</v>
      </c>
      <c r="E364" s="17">
        <v>0</v>
      </c>
      <c r="F364" s="73">
        <v>20100</v>
      </c>
      <c r="G364" s="74">
        <v>20100</v>
      </c>
      <c r="H364" s="46"/>
      <c r="I364" s="32">
        <f t="shared" si="18"/>
        <v>20100</v>
      </c>
    </row>
    <row r="365" spans="1:9" s="47" customFormat="1" ht="56.25" customHeight="1">
      <c r="A365" s="62"/>
      <c r="B365" s="62"/>
      <c r="C365" s="72" t="s">
        <v>129</v>
      </c>
      <c r="D365" s="73">
        <v>16300</v>
      </c>
      <c r="E365" s="17">
        <v>0</v>
      </c>
      <c r="F365" s="73">
        <v>16300</v>
      </c>
      <c r="G365" s="74">
        <v>16300</v>
      </c>
      <c r="H365" s="46"/>
      <c r="I365" s="32">
        <f t="shared" si="18"/>
        <v>16300</v>
      </c>
    </row>
    <row r="366" spans="1:9" s="47" customFormat="1" ht="69" customHeight="1">
      <c r="A366" s="62"/>
      <c r="B366" s="62"/>
      <c r="C366" s="72" t="s">
        <v>130</v>
      </c>
      <c r="D366" s="73">
        <v>18290</v>
      </c>
      <c r="E366" s="17">
        <v>0</v>
      </c>
      <c r="F366" s="73">
        <v>18290</v>
      </c>
      <c r="G366" s="74">
        <v>18290</v>
      </c>
      <c r="H366" s="46"/>
      <c r="I366" s="32">
        <f t="shared" si="18"/>
        <v>18290</v>
      </c>
    </row>
    <row r="367" spans="1:9" s="47" customFormat="1" ht="78.75" hidden="1">
      <c r="A367" s="62"/>
      <c r="B367" s="62"/>
      <c r="C367" s="72" t="s">
        <v>131</v>
      </c>
      <c r="D367" s="73">
        <v>327200</v>
      </c>
      <c r="E367" s="17">
        <v>0</v>
      </c>
      <c r="F367" s="73">
        <v>327200</v>
      </c>
      <c r="G367" s="74">
        <v>327200</v>
      </c>
      <c r="H367" s="46">
        <v>327200</v>
      </c>
      <c r="I367" s="32">
        <f t="shared" si="18"/>
        <v>0</v>
      </c>
    </row>
    <row r="368" spans="1:9" s="47" customFormat="1" ht="78.75" hidden="1">
      <c r="A368" s="62"/>
      <c r="B368" s="62"/>
      <c r="C368" s="72" t="s">
        <v>132</v>
      </c>
      <c r="D368" s="73">
        <v>327200</v>
      </c>
      <c r="E368" s="17">
        <v>0</v>
      </c>
      <c r="F368" s="73">
        <v>327200</v>
      </c>
      <c r="G368" s="74">
        <v>327200</v>
      </c>
      <c r="H368" s="46">
        <v>327200</v>
      </c>
      <c r="I368" s="32">
        <f t="shared" si="18"/>
        <v>0</v>
      </c>
    </row>
    <row r="369" spans="1:9" s="47" customFormat="1" ht="78.75" hidden="1">
      <c r="A369" s="62"/>
      <c r="B369" s="62"/>
      <c r="C369" s="72" t="s">
        <v>133</v>
      </c>
      <c r="D369" s="73">
        <v>269760</v>
      </c>
      <c r="E369" s="17">
        <v>0</v>
      </c>
      <c r="F369" s="73">
        <v>269760</v>
      </c>
      <c r="G369" s="74">
        <v>269760</v>
      </c>
      <c r="H369" s="46">
        <v>269760</v>
      </c>
      <c r="I369" s="32">
        <f t="shared" si="18"/>
        <v>0</v>
      </c>
    </row>
    <row r="370" spans="1:9" s="47" customFormat="1" ht="78.75" hidden="1">
      <c r="A370" s="62"/>
      <c r="B370" s="62"/>
      <c r="C370" s="72" t="s">
        <v>134</v>
      </c>
      <c r="D370" s="73">
        <v>269760</v>
      </c>
      <c r="E370" s="17">
        <v>0</v>
      </c>
      <c r="F370" s="73">
        <v>269760</v>
      </c>
      <c r="G370" s="74">
        <v>269760</v>
      </c>
      <c r="H370" s="46">
        <v>269760</v>
      </c>
      <c r="I370" s="32">
        <f t="shared" si="18"/>
        <v>0</v>
      </c>
    </row>
    <row r="371" spans="1:9" s="47" customFormat="1" ht="78.75" hidden="1">
      <c r="A371" s="62"/>
      <c r="B371" s="62"/>
      <c r="C371" s="72" t="s">
        <v>135</v>
      </c>
      <c r="D371" s="73">
        <v>192350</v>
      </c>
      <c r="E371" s="17">
        <v>0</v>
      </c>
      <c r="F371" s="73">
        <v>192350</v>
      </c>
      <c r="G371" s="74">
        <v>192350</v>
      </c>
      <c r="H371" s="46">
        <v>192350</v>
      </c>
      <c r="I371" s="32">
        <f t="shared" si="18"/>
        <v>0</v>
      </c>
    </row>
    <row r="372" spans="1:9" s="47" customFormat="1" ht="78.75" hidden="1">
      <c r="A372" s="62"/>
      <c r="B372" s="62"/>
      <c r="C372" s="72" t="s">
        <v>136</v>
      </c>
      <c r="D372" s="73">
        <v>191920</v>
      </c>
      <c r="E372" s="17">
        <v>0</v>
      </c>
      <c r="F372" s="73">
        <v>191920</v>
      </c>
      <c r="G372" s="74">
        <v>191920</v>
      </c>
      <c r="H372" s="46">
        <v>191920</v>
      </c>
      <c r="I372" s="32">
        <f t="shared" si="18"/>
        <v>0</v>
      </c>
    </row>
    <row r="373" spans="1:9" s="47" customFormat="1" ht="78.75" hidden="1">
      <c r="A373" s="62"/>
      <c r="B373" s="62"/>
      <c r="C373" s="72" t="s">
        <v>137</v>
      </c>
      <c r="D373" s="73">
        <v>191920</v>
      </c>
      <c r="E373" s="17">
        <v>0</v>
      </c>
      <c r="F373" s="73">
        <v>191920</v>
      </c>
      <c r="G373" s="74">
        <v>191920</v>
      </c>
      <c r="H373" s="46">
        <v>191920</v>
      </c>
      <c r="I373" s="32">
        <f t="shared" si="18"/>
        <v>0</v>
      </c>
    </row>
    <row r="374" spans="1:9" s="47" customFormat="1" ht="78.75" hidden="1">
      <c r="A374" s="62"/>
      <c r="B374" s="62"/>
      <c r="C374" s="72" t="s">
        <v>138</v>
      </c>
      <c r="D374" s="73">
        <v>192350</v>
      </c>
      <c r="E374" s="17">
        <v>0</v>
      </c>
      <c r="F374" s="73">
        <v>192350</v>
      </c>
      <c r="G374" s="74">
        <v>192350</v>
      </c>
      <c r="H374" s="46">
        <v>192350</v>
      </c>
      <c r="I374" s="32">
        <f t="shared" si="18"/>
        <v>0</v>
      </c>
    </row>
    <row r="375" spans="1:9" s="47" customFormat="1" ht="78.75" hidden="1">
      <c r="A375" s="62"/>
      <c r="B375" s="62"/>
      <c r="C375" s="72" t="s">
        <v>139</v>
      </c>
      <c r="D375" s="73">
        <v>385600</v>
      </c>
      <c r="E375" s="17">
        <v>0</v>
      </c>
      <c r="F375" s="73">
        <v>385600</v>
      </c>
      <c r="G375" s="74">
        <v>385600</v>
      </c>
      <c r="H375" s="46">
        <v>385600</v>
      </c>
      <c r="I375" s="32">
        <f t="shared" si="18"/>
        <v>0</v>
      </c>
    </row>
    <row r="376" spans="1:9" s="47" customFormat="1" ht="78.75" hidden="1">
      <c r="A376" s="62"/>
      <c r="B376" s="62"/>
      <c r="C376" s="72" t="s">
        <v>140</v>
      </c>
      <c r="D376" s="73">
        <v>269760</v>
      </c>
      <c r="E376" s="17">
        <v>0</v>
      </c>
      <c r="F376" s="73">
        <v>269760</v>
      </c>
      <c r="G376" s="74">
        <v>269760</v>
      </c>
      <c r="H376" s="46">
        <v>269760</v>
      </c>
      <c r="I376" s="32">
        <f t="shared" si="18"/>
        <v>0</v>
      </c>
    </row>
    <row r="377" spans="1:9" s="47" customFormat="1" ht="78.75" hidden="1">
      <c r="A377" s="62"/>
      <c r="B377" s="62"/>
      <c r="C377" s="72" t="s">
        <v>141</v>
      </c>
      <c r="D377" s="73">
        <v>269760</v>
      </c>
      <c r="E377" s="17">
        <v>0</v>
      </c>
      <c r="F377" s="73">
        <v>269760</v>
      </c>
      <c r="G377" s="74">
        <v>269760</v>
      </c>
      <c r="H377" s="46">
        <v>269760</v>
      </c>
      <c r="I377" s="32">
        <f t="shared" si="18"/>
        <v>0</v>
      </c>
    </row>
    <row r="378" spans="1:9" s="47" customFormat="1" ht="78.75" hidden="1">
      <c r="A378" s="62"/>
      <c r="B378" s="62"/>
      <c r="C378" s="72" t="s">
        <v>142</v>
      </c>
      <c r="D378" s="73">
        <v>269760</v>
      </c>
      <c r="E378" s="17">
        <v>0</v>
      </c>
      <c r="F378" s="73">
        <v>269760</v>
      </c>
      <c r="G378" s="98">
        <v>269760</v>
      </c>
      <c r="H378" s="99">
        <v>269760</v>
      </c>
      <c r="I378" s="100">
        <f t="shared" si="18"/>
        <v>0</v>
      </c>
    </row>
    <row r="379" spans="1:10" s="47" customFormat="1" ht="84.75" customHeight="1">
      <c r="A379" s="62"/>
      <c r="B379" s="62"/>
      <c r="C379" s="72" t="s">
        <v>143</v>
      </c>
      <c r="D379" s="73">
        <v>191920</v>
      </c>
      <c r="E379" s="17">
        <v>0</v>
      </c>
      <c r="F379" s="73">
        <v>191920</v>
      </c>
      <c r="G379" s="73">
        <v>191920</v>
      </c>
      <c r="H379" s="101">
        <v>98273</v>
      </c>
      <c r="I379" s="32">
        <f t="shared" si="18"/>
        <v>93647</v>
      </c>
      <c r="J379" s="49"/>
    </row>
    <row r="380" spans="1:9" s="47" customFormat="1" ht="84" customHeight="1">
      <c r="A380" s="62"/>
      <c r="B380" s="62"/>
      <c r="C380" s="72" t="s">
        <v>144</v>
      </c>
      <c r="D380" s="73">
        <v>192350</v>
      </c>
      <c r="E380" s="17">
        <v>0</v>
      </c>
      <c r="F380" s="73">
        <v>192350</v>
      </c>
      <c r="G380" s="102">
        <v>192350</v>
      </c>
      <c r="H380" s="103"/>
      <c r="I380" s="104">
        <f t="shared" si="18"/>
        <v>192350</v>
      </c>
    </row>
    <row r="381" spans="1:9" s="47" customFormat="1" ht="47.25">
      <c r="A381" s="62"/>
      <c r="B381" s="62"/>
      <c r="C381" s="72" t="s">
        <v>145</v>
      </c>
      <c r="D381" s="73">
        <v>48387</v>
      </c>
      <c r="E381" s="17">
        <v>0</v>
      </c>
      <c r="F381" s="73">
        <v>48387</v>
      </c>
      <c r="G381" s="74">
        <v>48387</v>
      </c>
      <c r="H381" s="46"/>
      <c r="I381" s="32">
        <f t="shared" si="18"/>
        <v>48387</v>
      </c>
    </row>
    <row r="382" spans="1:9" s="47" customFormat="1" ht="47.25">
      <c r="A382" s="62"/>
      <c r="B382" s="62"/>
      <c r="C382" s="72" t="s">
        <v>146</v>
      </c>
      <c r="D382" s="73">
        <v>50390</v>
      </c>
      <c r="E382" s="17">
        <v>0</v>
      </c>
      <c r="F382" s="73">
        <v>50390</v>
      </c>
      <c r="G382" s="74">
        <v>50390</v>
      </c>
      <c r="H382" s="46"/>
      <c r="I382" s="32">
        <f t="shared" si="18"/>
        <v>50390</v>
      </c>
    </row>
    <row r="383" spans="1:9" s="47" customFormat="1" ht="47.25">
      <c r="A383" s="62"/>
      <c r="B383" s="62"/>
      <c r="C383" s="72" t="s">
        <v>147</v>
      </c>
      <c r="D383" s="73">
        <v>50390</v>
      </c>
      <c r="E383" s="17">
        <v>0</v>
      </c>
      <c r="F383" s="73">
        <v>50390</v>
      </c>
      <c r="G383" s="74">
        <v>50390</v>
      </c>
      <c r="H383" s="46"/>
      <c r="I383" s="32">
        <f t="shared" si="18"/>
        <v>50390</v>
      </c>
    </row>
    <row r="384" spans="1:9" s="47" customFormat="1" ht="47.25">
      <c r="A384" s="62"/>
      <c r="B384" s="62"/>
      <c r="C384" s="72" t="s">
        <v>148</v>
      </c>
      <c r="D384" s="73">
        <v>28569</v>
      </c>
      <c r="E384" s="17">
        <v>0</v>
      </c>
      <c r="F384" s="73">
        <v>28569</v>
      </c>
      <c r="G384" s="74">
        <v>28569</v>
      </c>
      <c r="H384" s="46"/>
      <c r="I384" s="32">
        <f t="shared" si="18"/>
        <v>28569</v>
      </c>
    </row>
    <row r="385" spans="1:9" s="47" customFormat="1" ht="47.25">
      <c r="A385" s="62"/>
      <c r="B385" s="62"/>
      <c r="C385" s="72" t="s">
        <v>149</v>
      </c>
      <c r="D385" s="73">
        <v>28569</v>
      </c>
      <c r="E385" s="17">
        <v>0</v>
      </c>
      <c r="F385" s="73">
        <v>28569</v>
      </c>
      <c r="G385" s="74">
        <v>28569</v>
      </c>
      <c r="H385" s="46"/>
      <c r="I385" s="32">
        <f t="shared" si="18"/>
        <v>28569</v>
      </c>
    </row>
    <row r="386" spans="1:9" s="47" customFormat="1" ht="47.25">
      <c r="A386" s="62"/>
      <c r="B386" s="62"/>
      <c r="C386" s="72" t="s">
        <v>150</v>
      </c>
      <c r="D386" s="73">
        <v>28569</v>
      </c>
      <c r="E386" s="17">
        <v>0</v>
      </c>
      <c r="F386" s="73">
        <v>28569</v>
      </c>
      <c r="G386" s="74">
        <v>28569</v>
      </c>
      <c r="H386" s="46"/>
      <c r="I386" s="32">
        <f t="shared" si="18"/>
        <v>28569</v>
      </c>
    </row>
    <row r="387" spans="1:9" s="47" customFormat="1" ht="47.25">
      <c r="A387" s="62"/>
      <c r="B387" s="62"/>
      <c r="C387" s="72" t="s">
        <v>151</v>
      </c>
      <c r="D387" s="73">
        <v>30171</v>
      </c>
      <c r="E387" s="17">
        <v>0</v>
      </c>
      <c r="F387" s="73">
        <v>30171</v>
      </c>
      <c r="G387" s="74">
        <v>30171</v>
      </c>
      <c r="H387" s="46"/>
      <c r="I387" s="32">
        <f t="shared" si="18"/>
        <v>30171</v>
      </c>
    </row>
    <row r="388" spans="1:9" s="47" customFormat="1" ht="47.25">
      <c r="A388" s="62"/>
      <c r="B388" s="62"/>
      <c r="C388" s="72" t="s">
        <v>152</v>
      </c>
      <c r="D388" s="73">
        <v>44589</v>
      </c>
      <c r="E388" s="17">
        <v>0</v>
      </c>
      <c r="F388" s="73">
        <v>44589</v>
      </c>
      <c r="G388" s="74">
        <v>44589</v>
      </c>
      <c r="H388" s="46"/>
      <c r="I388" s="32">
        <f t="shared" si="18"/>
        <v>44589</v>
      </c>
    </row>
    <row r="389" spans="1:9" s="47" customFormat="1" ht="47.25">
      <c r="A389" s="62"/>
      <c r="B389" s="62"/>
      <c r="C389" s="72" t="s">
        <v>153</v>
      </c>
      <c r="D389" s="73">
        <v>53400</v>
      </c>
      <c r="E389" s="17">
        <v>0</v>
      </c>
      <c r="F389" s="73">
        <v>53400</v>
      </c>
      <c r="G389" s="74">
        <v>53400</v>
      </c>
      <c r="H389" s="46"/>
      <c r="I389" s="32">
        <f t="shared" si="18"/>
        <v>53400</v>
      </c>
    </row>
    <row r="390" spans="1:9" s="47" customFormat="1" ht="47.25">
      <c r="A390" s="62"/>
      <c r="B390" s="62"/>
      <c r="C390" s="72" t="s">
        <v>154</v>
      </c>
      <c r="D390" s="73">
        <v>54201</v>
      </c>
      <c r="E390" s="17">
        <v>0</v>
      </c>
      <c r="F390" s="73">
        <v>54201</v>
      </c>
      <c r="G390" s="74">
        <v>54201</v>
      </c>
      <c r="H390" s="46"/>
      <c r="I390" s="32">
        <f t="shared" si="18"/>
        <v>54201</v>
      </c>
    </row>
    <row r="391" spans="1:9" s="47" customFormat="1" ht="47.25">
      <c r="A391" s="62"/>
      <c r="B391" s="62"/>
      <c r="C391" s="72" t="s">
        <v>155</v>
      </c>
      <c r="D391" s="73">
        <v>44830</v>
      </c>
      <c r="E391" s="17">
        <v>0</v>
      </c>
      <c r="F391" s="73">
        <v>44830</v>
      </c>
      <c r="G391" s="74">
        <v>44830</v>
      </c>
      <c r="H391" s="46"/>
      <c r="I391" s="32">
        <f t="shared" si="18"/>
        <v>44830</v>
      </c>
    </row>
    <row r="392" spans="1:9" s="47" customFormat="1" ht="47.25">
      <c r="A392" s="62"/>
      <c r="B392" s="62"/>
      <c r="C392" s="72" t="s">
        <v>156</v>
      </c>
      <c r="D392" s="73">
        <v>46166</v>
      </c>
      <c r="E392" s="17">
        <v>0</v>
      </c>
      <c r="F392" s="73">
        <v>46166</v>
      </c>
      <c r="G392" s="74">
        <v>46166</v>
      </c>
      <c r="H392" s="46"/>
      <c r="I392" s="32">
        <f t="shared" si="18"/>
        <v>46166</v>
      </c>
    </row>
    <row r="393" spans="1:9" s="47" customFormat="1" ht="47.25">
      <c r="A393" s="62"/>
      <c r="B393" s="62"/>
      <c r="C393" s="72" t="s">
        <v>157</v>
      </c>
      <c r="D393" s="73">
        <v>79000</v>
      </c>
      <c r="E393" s="17">
        <v>0</v>
      </c>
      <c r="F393" s="73">
        <v>79000</v>
      </c>
      <c r="G393" s="74">
        <v>79000</v>
      </c>
      <c r="H393" s="46"/>
      <c r="I393" s="32">
        <f t="shared" si="18"/>
        <v>79000</v>
      </c>
    </row>
    <row r="394" spans="1:9" s="47" customFormat="1" ht="47.25">
      <c r="A394" s="62"/>
      <c r="B394" s="62"/>
      <c r="C394" s="72" t="s">
        <v>158</v>
      </c>
      <c r="D394" s="73">
        <v>81000</v>
      </c>
      <c r="E394" s="17">
        <v>0</v>
      </c>
      <c r="F394" s="73">
        <v>81000</v>
      </c>
      <c r="G394" s="74">
        <v>81000</v>
      </c>
      <c r="H394" s="46"/>
      <c r="I394" s="32">
        <f t="shared" si="18"/>
        <v>81000</v>
      </c>
    </row>
    <row r="395" spans="1:9" s="47" customFormat="1" ht="47.25">
      <c r="A395" s="62"/>
      <c r="B395" s="62"/>
      <c r="C395" s="72" t="s">
        <v>159</v>
      </c>
      <c r="D395" s="73">
        <v>82000</v>
      </c>
      <c r="E395" s="17">
        <v>0</v>
      </c>
      <c r="F395" s="73">
        <v>82000</v>
      </c>
      <c r="G395" s="74">
        <v>82000</v>
      </c>
      <c r="H395" s="46"/>
      <c r="I395" s="32">
        <f t="shared" si="18"/>
        <v>82000</v>
      </c>
    </row>
    <row r="396" spans="1:9" s="47" customFormat="1" ht="47.25">
      <c r="A396" s="62"/>
      <c r="B396" s="62"/>
      <c r="C396" s="72" t="s">
        <v>160</v>
      </c>
      <c r="D396" s="73">
        <v>69000</v>
      </c>
      <c r="E396" s="17">
        <v>0</v>
      </c>
      <c r="F396" s="73">
        <v>69000</v>
      </c>
      <c r="G396" s="74">
        <v>69000</v>
      </c>
      <c r="H396" s="46"/>
      <c r="I396" s="32">
        <f t="shared" si="18"/>
        <v>69000</v>
      </c>
    </row>
    <row r="397" spans="1:9" s="47" customFormat="1" ht="47.25">
      <c r="A397" s="62"/>
      <c r="B397" s="62"/>
      <c r="C397" s="72" t="s">
        <v>161</v>
      </c>
      <c r="D397" s="73">
        <v>78000</v>
      </c>
      <c r="E397" s="17">
        <v>0</v>
      </c>
      <c r="F397" s="73">
        <v>78000</v>
      </c>
      <c r="G397" s="74">
        <v>78000</v>
      </c>
      <c r="H397" s="46"/>
      <c r="I397" s="32">
        <f t="shared" si="18"/>
        <v>78000</v>
      </c>
    </row>
    <row r="398" spans="1:9" s="47" customFormat="1" ht="63">
      <c r="A398" s="62"/>
      <c r="B398" s="62"/>
      <c r="C398" s="72" t="s">
        <v>162</v>
      </c>
      <c r="D398" s="73">
        <v>15550</v>
      </c>
      <c r="E398" s="17">
        <v>0</v>
      </c>
      <c r="F398" s="73">
        <v>15550</v>
      </c>
      <c r="G398" s="74">
        <v>15550</v>
      </c>
      <c r="H398" s="46"/>
      <c r="I398" s="32">
        <f t="shared" si="18"/>
        <v>15550</v>
      </c>
    </row>
    <row r="399" spans="1:9" s="47" customFormat="1" ht="63">
      <c r="A399" s="62"/>
      <c r="B399" s="62"/>
      <c r="C399" s="72" t="s">
        <v>163</v>
      </c>
      <c r="D399" s="73">
        <v>15700</v>
      </c>
      <c r="E399" s="17">
        <v>0</v>
      </c>
      <c r="F399" s="73">
        <v>15700</v>
      </c>
      <c r="G399" s="74">
        <v>15700</v>
      </c>
      <c r="H399" s="46"/>
      <c r="I399" s="32">
        <f t="shared" si="18"/>
        <v>15700</v>
      </c>
    </row>
    <row r="400" spans="1:9" s="47" customFormat="1" ht="63">
      <c r="A400" s="62"/>
      <c r="B400" s="62"/>
      <c r="C400" s="72" t="s">
        <v>164</v>
      </c>
      <c r="D400" s="73">
        <v>15550</v>
      </c>
      <c r="E400" s="17">
        <v>0</v>
      </c>
      <c r="F400" s="73">
        <v>15550</v>
      </c>
      <c r="G400" s="74">
        <v>15550</v>
      </c>
      <c r="H400" s="46"/>
      <c r="I400" s="32">
        <f t="shared" si="18"/>
        <v>15550</v>
      </c>
    </row>
    <row r="401" spans="1:9" s="47" customFormat="1" ht="63">
      <c r="A401" s="62"/>
      <c r="B401" s="62"/>
      <c r="C401" s="72" t="s">
        <v>165</v>
      </c>
      <c r="D401" s="73">
        <v>15300</v>
      </c>
      <c r="E401" s="17">
        <v>0</v>
      </c>
      <c r="F401" s="73">
        <v>15300</v>
      </c>
      <c r="G401" s="74">
        <v>15300</v>
      </c>
      <c r="H401" s="46"/>
      <c r="I401" s="32">
        <f t="shared" si="18"/>
        <v>15300</v>
      </c>
    </row>
    <row r="402" spans="1:9" s="47" customFormat="1" ht="63">
      <c r="A402" s="62"/>
      <c r="B402" s="62"/>
      <c r="C402" s="72" t="s">
        <v>166</v>
      </c>
      <c r="D402" s="73">
        <v>13000</v>
      </c>
      <c r="E402" s="17">
        <v>0</v>
      </c>
      <c r="F402" s="73">
        <v>13000</v>
      </c>
      <c r="G402" s="74">
        <v>13000</v>
      </c>
      <c r="H402" s="46"/>
      <c r="I402" s="32">
        <f t="shared" si="18"/>
        <v>13000</v>
      </c>
    </row>
    <row r="403" spans="1:9" s="47" customFormat="1" ht="63">
      <c r="A403" s="62"/>
      <c r="B403" s="62"/>
      <c r="C403" s="72" t="s">
        <v>167</v>
      </c>
      <c r="D403" s="73">
        <v>14500</v>
      </c>
      <c r="E403" s="17">
        <v>0</v>
      </c>
      <c r="F403" s="73">
        <v>14500</v>
      </c>
      <c r="G403" s="74">
        <v>14500</v>
      </c>
      <c r="H403" s="46"/>
      <c r="I403" s="32">
        <f t="shared" si="18"/>
        <v>14500</v>
      </c>
    </row>
    <row r="404" spans="1:9" s="47" customFormat="1" ht="88.5" customHeight="1">
      <c r="A404" s="62"/>
      <c r="B404" s="62"/>
      <c r="C404" s="72" t="s">
        <v>168</v>
      </c>
      <c r="D404" s="73">
        <v>15100</v>
      </c>
      <c r="E404" s="17">
        <v>0</v>
      </c>
      <c r="F404" s="73">
        <v>15100</v>
      </c>
      <c r="G404" s="74">
        <v>15100</v>
      </c>
      <c r="H404" s="46"/>
      <c r="I404" s="32">
        <f t="shared" si="18"/>
        <v>15100</v>
      </c>
    </row>
    <row r="405" spans="1:9" s="47" customFormat="1" ht="63">
      <c r="A405" s="62"/>
      <c r="B405" s="62"/>
      <c r="C405" s="72" t="s">
        <v>169</v>
      </c>
      <c r="D405" s="73">
        <v>13340</v>
      </c>
      <c r="E405" s="17">
        <v>0</v>
      </c>
      <c r="F405" s="73">
        <v>13340</v>
      </c>
      <c r="G405" s="74">
        <v>13340</v>
      </c>
      <c r="H405" s="46"/>
      <c r="I405" s="32">
        <f t="shared" si="18"/>
        <v>13340</v>
      </c>
    </row>
    <row r="406" spans="1:9" s="47" customFormat="1" ht="78.75">
      <c r="A406" s="62"/>
      <c r="B406" s="62"/>
      <c r="C406" s="72" t="s">
        <v>170</v>
      </c>
      <c r="D406" s="73">
        <v>12100</v>
      </c>
      <c r="E406" s="17">
        <v>0</v>
      </c>
      <c r="F406" s="73">
        <v>12100</v>
      </c>
      <c r="G406" s="74">
        <v>12100</v>
      </c>
      <c r="H406" s="46"/>
      <c r="I406" s="32">
        <f t="shared" si="18"/>
        <v>12100</v>
      </c>
    </row>
    <row r="407" spans="1:9" s="47" customFormat="1" ht="63">
      <c r="A407" s="62"/>
      <c r="B407" s="62"/>
      <c r="C407" s="72" t="s">
        <v>171</v>
      </c>
      <c r="D407" s="73">
        <v>13500</v>
      </c>
      <c r="E407" s="17">
        <v>0</v>
      </c>
      <c r="F407" s="73">
        <v>13500</v>
      </c>
      <c r="G407" s="74">
        <v>13500</v>
      </c>
      <c r="H407" s="46"/>
      <c r="I407" s="32">
        <f t="shared" si="18"/>
        <v>13500</v>
      </c>
    </row>
    <row r="408" spans="1:9" s="47" customFormat="1" ht="63">
      <c r="A408" s="62"/>
      <c r="B408" s="62"/>
      <c r="C408" s="72" t="s">
        <v>172</v>
      </c>
      <c r="D408" s="73">
        <v>14000</v>
      </c>
      <c r="E408" s="17">
        <v>0</v>
      </c>
      <c r="F408" s="73">
        <v>14000</v>
      </c>
      <c r="G408" s="74">
        <v>14000</v>
      </c>
      <c r="H408" s="46"/>
      <c r="I408" s="32">
        <f t="shared" si="18"/>
        <v>14000</v>
      </c>
    </row>
    <row r="409" spans="1:9" s="47" customFormat="1" ht="63">
      <c r="A409" s="62"/>
      <c r="B409" s="62"/>
      <c r="C409" s="72" t="s">
        <v>173</v>
      </c>
      <c r="D409" s="73">
        <v>14270</v>
      </c>
      <c r="E409" s="17">
        <v>0</v>
      </c>
      <c r="F409" s="73">
        <v>14270</v>
      </c>
      <c r="G409" s="74">
        <v>14270</v>
      </c>
      <c r="H409" s="46"/>
      <c r="I409" s="32">
        <f t="shared" si="18"/>
        <v>14270</v>
      </c>
    </row>
    <row r="410" spans="1:9" s="47" customFormat="1" ht="63">
      <c r="A410" s="62"/>
      <c r="B410" s="62"/>
      <c r="C410" s="72" t="s">
        <v>174</v>
      </c>
      <c r="D410" s="73">
        <v>13340</v>
      </c>
      <c r="E410" s="17">
        <v>0</v>
      </c>
      <c r="F410" s="73">
        <v>13340</v>
      </c>
      <c r="G410" s="74">
        <v>13340</v>
      </c>
      <c r="H410" s="46"/>
      <c r="I410" s="32">
        <f t="shared" si="18"/>
        <v>13340</v>
      </c>
    </row>
    <row r="411" spans="1:9" s="47" customFormat="1" ht="75.75" customHeight="1">
      <c r="A411" s="62"/>
      <c r="B411" s="62"/>
      <c r="C411" s="72" t="s">
        <v>175</v>
      </c>
      <c r="D411" s="73">
        <v>13100</v>
      </c>
      <c r="E411" s="17">
        <v>0</v>
      </c>
      <c r="F411" s="73">
        <v>13100</v>
      </c>
      <c r="G411" s="74">
        <v>13100</v>
      </c>
      <c r="H411" s="46"/>
      <c r="I411" s="32">
        <f t="shared" si="18"/>
        <v>13100</v>
      </c>
    </row>
    <row r="412" spans="1:9" s="47" customFormat="1" ht="63">
      <c r="A412" s="62"/>
      <c r="B412" s="62"/>
      <c r="C412" s="72" t="s">
        <v>176</v>
      </c>
      <c r="D412" s="73">
        <v>15500</v>
      </c>
      <c r="E412" s="17">
        <v>0</v>
      </c>
      <c r="F412" s="73">
        <v>15500</v>
      </c>
      <c r="G412" s="74">
        <v>15500</v>
      </c>
      <c r="H412" s="46"/>
      <c r="I412" s="32">
        <f t="shared" si="18"/>
        <v>15500</v>
      </c>
    </row>
    <row r="413" spans="1:9" s="47" customFormat="1" ht="63">
      <c r="A413" s="62"/>
      <c r="B413" s="62"/>
      <c r="C413" s="72" t="s">
        <v>177</v>
      </c>
      <c r="D413" s="73">
        <v>14900</v>
      </c>
      <c r="E413" s="17">
        <v>0</v>
      </c>
      <c r="F413" s="73">
        <v>14900</v>
      </c>
      <c r="G413" s="74">
        <v>14900</v>
      </c>
      <c r="H413" s="46"/>
      <c r="I413" s="32">
        <f t="shared" si="18"/>
        <v>14900</v>
      </c>
    </row>
    <row r="414" spans="1:9" s="47" customFormat="1" ht="63">
      <c r="A414" s="62"/>
      <c r="B414" s="62"/>
      <c r="C414" s="72" t="s">
        <v>178</v>
      </c>
      <c r="D414" s="73">
        <v>14300</v>
      </c>
      <c r="E414" s="17">
        <v>0</v>
      </c>
      <c r="F414" s="73">
        <v>14300</v>
      </c>
      <c r="G414" s="74">
        <v>14300</v>
      </c>
      <c r="H414" s="46"/>
      <c r="I414" s="32">
        <f t="shared" si="18"/>
        <v>14300</v>
      </c>
    </row>
    <row r="415" spans="1:9" s="47" customFormat="1" ht="63">
      <c r="A415" s="62"/>
      <c r="B415" s="62"/>
      <c r="C415" s="72" t="s">
        <v>179</v>
      </c>
      <c r="D415" s="73">
        <v>14300</v>
      </c>
      <c r="E415" s="17">
        <v>0</v>
      </c>
      <c r="F415" s="73">
        <v>14300</v>
      </c>
      <c r="G415" s="74">
        <v>14300</v>
      </c>
      <c r="H415" s="46"/>
      <c r="I415" s="32">
        <f t="shared" si="18"/>
        <v>14300</v>
      </c>
    </row>
    <row r="416" spans="1:9" s="47" customFormat="1" ht="63">
      <c r="A416" s="62"/>
      <c r="B416" s="62"/>
      <c r="C416" s="72" t="s">
        <v>180</v>
      </c>
      <c r="D416" s="73">
        <v>121100</v>
      </c>
      <c r="E416" s="17">
        <v>0</v>
      </c>
      <c r="F416" s="73">
        <v>121100</v>
      </c>
      <c r="G416" s="74">
        <v>121100</v>
      </c>
      <c r="H416" s="46"/>
      <c r="I416" s="32">
        <f t="shared" si="18"/>
        <v>121100</v>
      </c>
    </row>
    <row r="417" spans="1:9" s="47" customFormat="1" ht="31.5" hidden="1">
      <c r="A417" s="71"/>
      <c r="B417" s="93"/>
      <c r="C417" s="72" t="s">
        <v>181</v>
      </c>
      <c r="D417" s="73">
        <v>201200</v>
      </c>
      <c r="E417" s="17">
        <v>0</v>
      </c>
      <c r="F417" s="73">
        <f aca="true" t="shared" si="19" ref="F417:F450">D417</f>
        <v>201200</v>
      </c>
      <c r="G417" s="74">
        <f aca="true" t="shared" si="20" ref="G417:G456">F417</f>
        <v>201200</v>
      </c>
      <c r="H417" s="46"/>
      <c r="I417" s="32">
        <f t="shared" si="18"/>
        <v>201200</v>
      </c>
    </row>
    <row r="418" spans="1:9" s="47" customFormat="1" ht="47.25" hidden="1">
      <c r="A418" s="71"/>
      <c r="B418" s="93"/>
      <c r="C418" s="72" t="s">
        <v>182</v>
      </c>
      <c r="D418" s="73">
        <v>768400</v>
      </c>
      <c r="E418" s="17">
        <v>0</v>
      </c>
      <c r="F418" s="73">
        <f t="shared" si="19"/>
        <v>768400</v>
      </c>
      <c r="G418" s="74">
        <f t="shared" si="20"/>
        <v>768400</v>
      </c>
      <c r="H418" s="46"/>
      <c r="I418" s="32">
        <f t="shared" si="18"/>
        <v>768400</v>
      </c>
    </row>
    <row r="419" spans="1:9" s="47" customFormat="1" ht="47.25" hidden="1">
      <c r="A419" s="71"/>
      <c r="B419" s="93"/>
      <c r="C419" s="72" t="s">
        <v>183</v>
      </c>
      <c r="D419" s="73">
        <v>2169700</v>
      </c>
      <c r="E419" s="17">
        <v>0</v>
      </c>
      <c r="F419" s="73">
        <f t="shared" si="19"/>
        <v>2169700</v>
      </c>
      <c r="G419" s="74">
        <f t="shared" si="20"/>
        <v>2169700</v>
      </c>
      <c r="H419" s="46"/>
      <c r="I419" s="32">
        <f t="shared" si="18"/>
        <v>2169700</v>
      </c>
    </row>
    <row r="420" spans="1:9" s="47" customFormat="1" ht="47.25" hidden="1">
      <c r="A420" s="71"/>
      <c r="B420" s="93"/>
      <c r="C420" s="72" t="s">
        <v>184</v>
      </c>
      <c r="D420" s="73">
        <v>1669600</v>
      </c>
      <c r="E420" s="17">
        <v>0</v>
      </c>
      <c r="F420" s="73">
        <f t="shared" si="19"/>
        <v>1669600</v>
      </c>
      <c r="G420" s="74">
        <f t="shared" si="20"/>
        <v>1669600</v>
      </c>
      <c r="H420" s="46"/>
      <c r="I420" s="32">
        <f t="shared" si="18"/>
        <v>1669600</v>
      </c>
    </row>
    <row r="421" spans="1:9" s="47" customFormat="1" ht="63" hidden="1">
      <c r="A421" s="71"/>
      <c r="B421" s="93"/>
      <c r="C421" s="72" t="s">
        <v>185</v>
      </c>
      <c r="D421" s="73">
        <v>256900</v>
      </c>
      <c r="E421" s="17">
        <v>0</v>
      </c>
      <c r="F421" s="73">
        <f t="shared" si="19"/>
        <v>256900</v>
      </c>
      <c r="G421" s="74">
        <f t="shared" si="20"/>
        <v>256900</v>
      </c>
      <c r="H421" s="46"/>
      <c r="I421" s="32">
        <f t="shared" si="18"/>
        <v>256900</v>
      </c>
    </row>
    <row r="422" spans="1:9" s="47" customFormat="1" ht="31.5" hidden="1">
      <c r="A422" s="71"/>
      <c r="B422" s="93"/>
      <c r="C422" s="72" t="s">
        <v>186</v>
      </c>
      <c r="D422" s="73">
        <v>700000</v>
      </c>
      <c r="E422" s="17">
        <v>0</v>
      </c>
      <c r="F422" s="73">
        <f t="shared" si="19"/>
        <v>700000</v>
      </c>
      <c r="G422" s="74">
        <f t="shared" si="20"/>
        <v>700000</v>
      </c>
      <c r="H422" s="46"/>
      <c r="I422" s="32">
        <f t="shared" si="18"/>
        <v>700000</v>
      </c>
    </row>
    <row r="423" spans="1:9" s="47" customFormat="1" ht="31.5" hidden="1">
      <c r="A423" s="71"/>
      <c r="B423" s="93"/>
      <c r="C423" s="72" t="s">
        <v>187</v>
      </c>
      <c r="D423" s="73">
        <v>700000</v>
      </c>
      <c r="E423" s="17">
        <v>0</v>
      </c>
      <c r="F423" s="73">
        <f t="shared" si="19"/>
        <v>700000</v>
      </c>
      <c r="G423" s="74">
        <f t="shared" si="20"/>
        <v>700000</v>
      </c>
      <c r="H423" s="46"/>
      <c r="I423" s="32">
        <f t="shared" si="18"/>
        <v>700000</v>
      </c>
    </row>
    <row r="424" spans="1:9" s="47" customFormat="1" ht="47.25" hidden="1">
      <c r="A424" s="71"/>
      <c r="B424" s="93"/>
      <c r="C424" s="72" t="s">
        <v>188</v>
      </c>
      <c r="D424" s="73">
        <v>980000</v>
      </c>
      <c r="E424" s="17">
        <v>0</v>
      </c>
      <c r="F424" s="73">
        <f t="shared" si="19"/>
        <v>980000</v>
      </c>
      <c r="G424" s="74">
        <f t="shared" si="20"/>
        <v>980000</v>
      </c>
      <c r="H424" s="46"/>
      <c r="I424" s="32">
        <f t="shared" si="18"/>
        <v>980000</v>
      </c>
    </row>
    <row r="425" spans="1:9" s="47" customFormat="1" ht="47.25" hidden="1">
      <c r="A425" s="71"/>
      <c r="B425" s="93"/>
      <c r="C425" s="72" t="s">
        <v>189</v>
      </c>
      <c r="D425" s="73">
        <v>1560000</v>
      </c>
      <c r="E425" s="17">
        <v>0</v>
      </c>
      <c r="F425" s="73">
        <f t="shared" si="19"/>
        <v>1560000</v>
      </c>
      <c r="G425" s="74">
        <f t="shared" si="20"/>
        <v>1560000</v>
      </c>
      <c r="H425" s="46"/>
      <c r="I425" s="32">
        <f t="shared" si="18"/>
        <v>1560000</v>
      </c>
    </row>
    <row r="426" spans="1:9" s="47" customFormat="1" ht="31.5" hidden="1">
      <c r="A426" s="71"/>
      <c r="B426" s="93"/>
      <c r="C426" s="72" t="s">
        <v>190</v>
      </c>
      <c r="D426" s="73">
        <v>500000</v>
      </c>
      <c r="E426" s="17">
        <v>0</v>
      </c>
      <c r="F426" s="73">
        <f t="shared" si="19"/>
        <v>500000</v>
      </c>
      <c r="G426" s="74">
        <f t="shared" si="20"/>
        <v>500000</v>
      </c>
      <c r="H426" s="46"/>
      <c r="I426" s="32">
        <f t="shared" si="18"/>
        <v>500000</v>
      </c>
    </row>
    <row r="427" spans="1:9" s="47" customFormat="1" ht="47.25">
      <c r="A427" s="71"/>
      <c r="B427" s="93"/>
      <c r="C427" s="34" t="s">
        <v>191</v>
      </c>
      <c r="D427" s="73">
        <v>114007</v>
      </c>
      <c r="E427" s="17">
        <v>0</v>
      </c>
      <c r="F427" s="73">
        <v>114007</v>
      </c>
      <c r="G427" s="74"/>
      <c r="H427" s="46"/>
      <c r="I427" s="73">
        <v>114007</v>
      </c>
    </row>
    <row r="428" spans="1:9" s="47" customFormat="1" ht="47.25">
      <c r="A428" s="71"/>
      <c r="B428" s="93"/>
      <c r="C428" s="34" t="s">
        <v>192</v>
      </c>
      <c r="D428" s="73">
        <v>361094</v>
      </c>
      <c r="E428" s="17">
        <v>0</v>
      </c>
      <c r="F428" s="73">
        <v>361094</v>
      </c>
      <c r="G428" s="74"/>
      <c r="H428" s="46"/>
      <c r="I428" s="73">
        <v>361094</v>
      </c>
    </row>
    <row r="429" spans="1:9" s="47" customFormat="1" ht="63">
      <c r="A429" s="71"/>
      <c r="B429" s="93"/>
      <c r="C429" s="34" t="s">
        <v>193</v>
      </c>
      <c r="D429" s="73">
        <v>276534</v>
      </c>
      <c r="E429" s="17">
        <v>0</v>
      </c>
      <c r="F429" s="73">
        <v>276534</v>
      </c>
      <c r="G429" s="74"/>
      <c r="H429" s="46"/>
      <c r="I429" s="73">
        <v>276534</v>
      </c>
    </row>
    <row r="430" spans="1:9" s="47" customFormat="1" ht="47.25">
      <c r="A430" s="71"/>
      <c r="B430" s="93"/>
      <c r="C430" s="34" t="s">
        <v>194</v>
      </c>
      <c r="D430" s="73">
        <v>305333</v>
      </c>
      <c r="E430" s="17">
        <v>0</v>
      </c>
      <c r="F430" s="73">
        <v>305333</v>
      </c>
      <c r="G430" s="74"/>
      <c r="H430" s="46"/>
      <c r="I430" s="73">
        <v>305333</v>
      </c>
    </row>
    <row r="431" spans="1:9" s="47" customFormat="1" ht="63">
      <c r="A431" s="71"/>
      <c r="B431" s="93"/>
      <c r="C431" s="34" t="s">
        <v>195</v>
      </c>
      <c r="D431" s="73">
        <v>255271</v>
      </c>
      <c r="E431" s="17">
        <v>0</v>
      </c>
      <c r="F431" s="73">
        <v>255271</v>
      </c>
      <c r="G431" s="74"/>
      <c r="H431" s="46"/>
      <c r="I431" s="73">
        <v>255271</v>
      </c>
    </row>
    <row r="432" spans="1:9" s="47" customFormat="1" ht="63">
      <c r="A432" s="71"/>
      <c r="B432" s="93"/>
      <c r="C432" s="34" t="s">
        <v>196</v>
      </c>
      <c r="D432" s="73">
        <v>41929</v>
      </c>
      <c r="E432" s="17">
        <v>0</v>
      </c>
      <c r="F432" s="73">
        <v>41929</v>
      </c>
      <c r="G432" s="74"/>
      <c r="H432" s="46"/>
      <c r="I432" s="73">
        <v>41929</v>
      </c>
    </row>
    <row r="433" spans="1:9" s="47" customFormat="1" ht="57">
      <c r="A433" s="22">
        <v>170603</v>
      </c>
      <c r="B433" s="22" t="s">
        <v>197</v>
      </c>
      <c r="C433" s="72"/>
      <c r="D433" s="87">
        <f>SUM(D434)</f>
        <v>1881227</v>
      </c>
      <c r="E433" s="17">
        <v>0</v>
      </c>
      <c r="F433" s="87">
        <f>+F434</f>
        <v>1881227</v>
      </c>
      <c r="G433" s="36">
        <f t="shared" si="20"/>
        <v>1881227</v>
      </c>
      <c r="H433" s="46"/>
      <c r="I433" s="89">
        <f>+I434</f>
        <v>1881227</v>
      </c>
    </row>
    <row r="434" spans="1:9" s="47" customFormat="1" ht="75">
      <c r="A434" s="71">
        <v>3210</v>
      </c>
      <c r="B434" s="71" t="s">
        <v>126</v>
      </c>
      <c r="C434" s="72"/>
      <c r="D434" s="30">
        <f aca="true" t="shared" si="21" ref="D434:I434">+D435+D436+D437+D438+D443+D444+D445+D451+D452+D453</f>
        <v>1881227</v>
      </c>
      <c r="E434" s="30">
        <f t="shared" si="21"/>
        <v>0</v>
      </c>
      <c r="F434" s="30">
        <f t="shared" si="21"/>
        <v>1881227</v>
      </c>
      <c r="G434" s="30">
        <f t="shared" si="21"/>
        <v>1217300</v>
      </c>
      <c r="H434" s="30">
        <f t="shared" si="21"/>
        <v>0</v>
      </c>
      <c r="I434" s="30">
        <f t="shared" si="21"/>
        <v>1881227</v>
      </c>
    </row>
    <row r="435" spans="1:9" s="47" customFormat="1" ht="15.75">
      <c r="A435" s="71"/>
      <c r="B435" s="105"/>
      <c r="C435" s="72" t="s">
        <v>198</v>
      </c>
      <c r="D435" s="35">
        <v>31000</v>
      </c>
      <c r="E435" s="17">
        <v>0</v>
      </c>
      <c r="F435" s="35">
        <v>31000</v>
      </c>
      <c r="G435" s="106">
        <v>31000</v>
      </c>
      <c r="H435" s="46"/>
      <c r="I435" s="32">
        <f aca="true" t="shared" si="22" ref="I435:I476">+G435-H435</f>
        <v>31000</v>
      </c>
    </row>
    <row r="436" spans="1:9" s="47" customFormat="1" ht="15.75">
      <c r="A436" s="71"/>
      <c r="B436" s="105"/>
      <c r="C436" s="72" t="s">
        <v>199</v>
      </c>
      <c r="D436" s="35">
        <v>32500</v>
      </c>
      <c r="E436" s="17">
        <v>0</v>
      </c>
      <c r="F436" s="35">
        <v>32500</v>
      </c>
      <c r="G436" s="106">
        <v>32500</v>
      </c>
      <c r="H436" s="46"/>
      <c r="I436" s="32">
        <f t="shared" si="22"/>
        <v>32500</v>
      </c>
    </row>
    <row r="437" spans="1:9" s="47" customFormat="1" ht="15.75">
      <c r="A437" s="71"/>
      <c r="B437" s="105"/>
      <c r="C437" s="72" t="s">
        <v>200</v>
      </c>
      <c r="D437" s="35">
        <v>76000</v>
      </c>
      <c r="E437" s="17">
        <v>0</v>
      </c>
      <c r="F437" s="35">
        <v>76000</v>
      </c>
      <c r="G437" s="106">
        <v>76000</v>
      </c>
      <c r="H437" s="46"/>
      <c r="I437" s="32">
        <f t="shared" si="22"/>
        <v>76000</v>
      </c>
    </row>
    <row r="438" spans="1:9" s="47" customFormat="1" ht="49.5" customHeight="1">
      <c r="A438" s="71"/>
      <c r="B438" s="105"/>
      <c r="C438" s="72" t="s">
        <v>201</v>
      </c>
      <c r="D438" s="35">
        <v>19800</v>
      </c>
      <c r="E438" s="17">
        <v>0</v>
      </c>
      <c r="F438" s="35">
        <v>19800</v>
      </c>
      <c r="G438" s="106">
        <v>19800</v>
      </c>
      <c r="H438" s="46"/>
      <c r="I438" s="32">
        <f t="shared" si="22"/>
        <v>19800</v>
      </c>
    </row>
    <row r="439" spans="1:9" s="47" customFormat="1" ht="15.75" hidden="1">
      <c r="A439" s="71"/>
      <c r="B439" s="93"/>
      <c r="C439" s="72" t="s">
        <v>202</v>
      </c>
      <c r="D439" s="73">
        <v>13209000</v>
      </c>
      <c r="E439" s="17">
        <v>0</v>
      </c>
      <c r="F439" s="73">
        <f t="shared" si="19"/>
        <v>13209000</v>
      </c>
      <c r="G439" s="74">
        <f t="shared" si="20"/>
        <v>13209000</v>
      </c>
      <c r="H439" s="46"/>
      <c r="I439" s="32">
        <f t="shared" si="22"/>
        <v>13209000</v>
      </c>
    </row>
    <row r="440" spans="1:9" s="47" customFormat="1" ht="31.5" hidden="1">
      <c r="A440" s="71"/>
      <c r="B440" s="93"/>
      <c r="C440" s="72" t="s">
        <v>203</v>
      </c>
      <c r="D440" s="73">
        <v>560000</v>
      </c>
      <c r="E440" s="17">
        <v>0</v>
      </c>
      <c r="F440" s="73">
        <f t="shared" si="19"/>
        <v>560000</v>
      </c>
      <c r="G440" s="74">
        <f t="shared" si="20"/>
        <v>560000</v>
      </c>
      <c r="H440" s="46"/>
      <c r="I440" s="32">
        <f t="shared" si="22"/>
        <v>560000</v>
      </c>
    </row>
    <row r="441" spans="1:9" s="47" customFormat="1" ht="63" hidden="1">
      <c r="A441" s="71"/>
      <c r="B441" s="93"/>
      <c r="C441" s="72" t="s">
        <v>204</v>
      </c>
      <c r="D441" s="73">
        <v>996000</v>
      </c>
      <c r="E441" s="17">
        <v>0</v>
      </c>
      <c r="F441" s="73">
        <f t="shared" si="19"/>
        <v>996000</v>
      </c>
      <c r="G441" s="74">
        <v>996000</v>
      </c>
      <c r="H441" s="46">
        <v>996000</v>
      </c>
      <c r="I441" s="32">
        <f t="shared" si="22"/>
        <v>0</v>
      </c>
    </row>
    <row r="442" spans="1:9" s="47" customFormat="1" ht="47.25" hidden="1">
      <c r="A442" s="71"/>
      <c r="B442" s="93"/>
      <c r="C442" s="72" t="s">
        <v>205</v>
      </c>
      <c r="D442" s="73">
        <v>875217</v>
      </c>
      <c r="E442" s="17">
        <v>0</v>
      </c>
      <c r="F442" s="73">
        <f t="shared" si="19"/>
        <v>875217</v>
      </c>
      <c r="G442" s="74">
        <f t="shared" si="20"/>
        <v>875217</v>
      </c>
      <c r="H442" s="46">
        <v>875217</v>
      </c>
      <c r="I442" s="32">
        <f t="shared" si="22"/>
        <v>0</v>
      </c>
    </row>
    <row r="443" spans="1:9" s="47" customFormat="1" ht="31.5">
      <c r="A443" s="71"/>
      <c r="B443" s="93"/>
      <c r="C443" s="72" t="s">
        <v>206</v>
      </c>
      <c r="D443" s="73">
        <v>600000</v>
      </c>
      <c r="E443" s="17">
        <v>0</v>
      </c>
      <c r="F443" s="73">
        <f t="shared" si="19"/>
        <v>600000</v>
      </c>
      <c r="G443" s="74">
        <v>600000</v>
      </c>
      <c r="H443" s="46"/>
      <c r="I443" s="32">
        <f t="shared" si="22"/>
        <v>600000</v>
      </c>
    </row>
    <row r="444" spans="1:9" s="47" customFormat="1" ht="22.5" customHeight="1">
      <c r="A444" s="71"/>
      <c r="B444" s="93"/>
      <c r="C444" s="72" t="s">
        <v>207</v>
      </c>
      <c r="D444" s="73">
        <v>360000</v>
      </c>
      <c r="E444" s="17">
        <v>0</v>
      </c>
      <c r="F444" s="73">
        <f t="shared" si="19"/>
        <v>360000</v>
      </c>
      <c r="G444" s="74">
        <v>360000</v>
      </c>
      <c r="H444" s="46"/>
      <c r="I444" s="32">
        <f t="shared" si="22"/>
        <v>360000</v>
      </c>
    </row>
    <row r="445" spans="1:9" s="47" customFormat="1" ht="15.75">
      <c r="A445" s="71"/>
      <c r="B445" s="93"/>
      <c r="C445" s="72" t="s">
        <v>208</v>
      </c>
      <c r="D445" s="73">
        <v>98000</v>
      </c>
      <c r="E445" s="17">
        <v>0</v>
      </c>
      <c r="F445" s="73">
        <f t="shared" si="19"/>
        <v>98000</v>
      </c>
      <c r="G445" s="74">
        <f t="shared" si="20"/>
        <v>98000</v>
      </c>
      <c r="H445" s="46"/>
      <c r="I445" s="32">
        <f t="shared" si="22"/>
        <v>98000</v>
      </c>
    </row>
    <row r="446" spans="1:9" s="47" customFormat="1" ht="31.5" hidden="1">
      <c r="A446" s="71"/>
      <c r="B446" s="93"/>
      <c r="C446" s="72" t="s">
        <v>209</v>
      </c>
      <c r="D446" s="73">
        <v>600000</v>
      </c>
      <c r="E446" s="17">
        <v>0</v>
      </c>
      <c r="F446" s="73">
        <f t="shared" si="19"/>
        <v>600000</v>
      </c>
      <c r="G446" s="74">
        <v>600000</v>
      </c>
      <c r="H446" s="46">
        <v>600000</v>
      </c>
      <c r="I446" s="32">
        <f t="shared" si="22"/>
        <v>0</v>
      </c>
    </row>
    <row r="447" spans="1:9" s="47" customFormat="1" ht="31.5" hidden="1">
      <c r="A447" s="71"/>
      <c r="B447" s="93"/>
      <c r="C447" s="72" t="s">
        <v>210</v>
      </c>
      <c r="D447" s="73">
        <v>998244</v>
      </c>
      <c r="E447" s="17">
        <v>0</v>
      </c>
      <c r="F447" s="73">
        <f t="shared" si="19"/>
        <v>998244</v>
      </c>
      <c r="G447" s="74">
        <f t="shared" si="20"/>
        <v>998244</v>
      </c>
      <c r="H447" s="46"/>
      <c r="I447" s="32">
        <f t="shared" si="22"/>
        <v>998244</v>
      </c>
    </row>
    <row r="448" spans="1:9" s="47" customFormat="1" ht="31.5" hidden="1">
      <c r="A448" s="71"/>
      <c r="B448" s="93"/>
      <c r="C448" s="72" t="s">
        <v>211</v>
      </c>
      <c r="D448" s="73">
        <v>397447</v>
      </c>
      <c r="E448" s="17">
        <v>0</v>
      </c>
      <c r="F448" s="73">
        <f t="shared" si="19"/>
        <v>397447</v>
      </c>
      <c r="G448" s="74">
        <f t="shared" si="20"/>
        <v>397447</v>
      </c>
      <c r="H448" s="46"/>
      <c r="I448" s="32">
        <f t="shared" si="22"/>
        <v>397447</v>
      </c>
    </row>
    <row r="449" spans="1:9" s="47" customFormat="1" ht="31.5" hidden="1">
      <c r="A449" s="71"/>
      <c r="B449" s="93"/>
      <c r="C449" s="72" t="s">
        <v>212</v>
      </c>
      <c r="D449" s="73">
        <v>64202</v>
      </c>
      <c r="E449" s="17">
        <v>0</v>
      </c>
      <c r="F449" s="73">
        <f t="shared" si="19"/>
        <v>64202</v>
      </c>
      <c r="G449" s="74">
        <f t="shared" si="20"/>
        <v>64202</v>
      </c>
      <c r="H449" s="46">
        <v>64202</v>
      </c>
      <c r="I449" s="32">
        <f t="shared" si="22"/>
        <v>0</v>
      </c>
    </row>
    <row r="450" spans="1:9" s="47" customFormat="1" ht="15.75" hidden="1">
      <c r="A450" s="71"/>
      <c r="B450" s="93"/>
      <c r="C450" s="72" t="s">
        <v>213</v>
      </c>
      <c r="D450" s="73">
        <f>31000+32500+76000</f>
        <v>139500</v>
      </c>
      <c r="E450" s="17">
        <v>0</v>
      </c>
      <c r="F450" s="73">
        <f t="shared" si="19"/>
        <v>139500</v>
      </c>
      <c r="G450" s="74">
        <f t="shared" si="20"/>
        <v>139500</v>
      </c>
      <c r="H450" s="46"/>
      <c r="I450" s="32">
        <f t="shared" si="22"/>
        <v>139500</v>
      </c>
    </row>
    <row r="451" spans="1:9" s="47" customFormat="1" ht="47.25">
      <c r="A451" s="71"/>
      <c r="B451" s="93"/>
      <c r="C451" s="34" t="s">
        <v>214</v>
      </c>
      <c r="D451" s="57">
        <v>6889</v>
      </c>
      <c r="E451" s="17">
        <v>0</v>
      </c>
      <c r="F451" s="57">
        <v>6889</v>
      </c>
      <c r="G451" s="74"/>
      <c r="H451" s="46"/>
      <c r="I451" s="57">
        <v>6889</v>
      </c>
    </row>
    <row r="452" spans="1:9" s="47" customFormat="1" ht="47.25">
      <c r="A452" s="71"/>
      <c r="B452" s="93"/>
      <c r="C452" s="34" t="s">
        <v>215</v>
      </c>
      <c r="D452" s="57">
        <v>98000</v>
      </c>
      <c r="E452" s="17">
        <v>0</v>
      </c>
      <c r="F452" s="57">
        <v>98000</v>
      </c>
      <c r="G452" s="74"/>
      <c r="H452" s="46"/>
      <c r="I452" s="57">
        <v>98000</v>
      </c>
    </row>
    <row r="453" spans="1:9" s="47" customFormat="1" ht="31.5">
      <c r="A453" s="71"/>
      <c r="B453" s="93"/>
      <c r="C453" s="34" t="s">
        <v>216</v>
      </c>
      <c r="D453" s="57">
        <v>559038</v>
      </c>
      <c r="E453" s="17">
        <v>0</v>
      </c>
      <c r="F453" s="57">
        <v>559038</v>
      </c>
      <c r="G453" s="74"/>
      <c r="H453" s="46"/>
      <c r="I453" s="57">
        <v>559038</v>
      </c>
    </row>
    <row r="454" spans="1:9" s="47" customFormat="1" ht="28.5">
      <c r="A454" s="22">
        <v>100203</v>
      </c>
      <c r="B454" s="22" t="s">
        <v>217</v>
      </c>
      <c r="C454" s="72"/>
      <c r="D454" s="87">
        <f aca="true" t="shared" si="23" ref="D454:I454">+D459+D479+D457</f>
        <v>2701892</v>
      </c>
      <c r="E454" s="87">
        <f t="shared" si="23"/>
        <v>0</v>
      </c>
      <c r="F454" s="87">
        <f t="shared" si="23"/>
        <v>2701892</v>
      </c>
      <c r="G454" s="87">
        <f t="shared" si="23"/>
        <v>2480641</v>
      </c>
      <c r="H454" s="87">
        <f t="shared" si="23"/>
        <v>484962</v>
      </c>
      <c r="I454" s="87">
        <f t="shared" si="23"/>
        <v>2701892</v>
      </c>
    </row>
    <row r="455" spans="1:9" s="47" customFormat="1" ht="75" hidden="1">
      <c r="A455" s="71">
        <v>3110</v>
      </c>
      <c r="B455" s="71" t="s">
        <v>218</v>
      </c>
      <c r="C455" s="72"/>
      <c r="D455" s="107">
        <f>SUM(D456)</f>
        <v>63862</v>
      </c>
      <c r="E455" s="17">
        <v>0</v>
      </c>
      <c r="F455" s="107">
        <f>SUM(F456)</f>
        <v>63862</v>
      </c>
      <c r="G455" s="108">
        <f t="shared" si="20"/>
        <v>63862</v>
      </c>
      <c r="H455" s="46"/>
      <c r="I455" s="32">
        <f t="shared" si="22"/>
        <v>63862</v>
      </c>
    </row>
    <row r="456" spans="1:9" s="47" customFormat="1" ht="31.5" hidden="1">
      <c r="A456" s="22"/>
      <c r="B456" s="2"/>
      <c r="C456" s="72" t="s">
        <v>219</v>
      </c>
      <c r="D456" s="73">
        <v>63862</v>
      </c>
      <c r="E456" s="17">
        <v>0</v>
      </c>
      <c r="F456" s="73">
        <f>D456</f>
        <v>63862</v>
      </c>
      <c r="G456" s="74">
        <f t="shared" si="20"/>
        <v>63862</v>
      </c>
      <c r="H456" s="46"/>
      <c r="I456" s="32">
        <f t="shared" si="22"/>
        <v>63862</v>
      </c>
    </row>
    <row r="457" spans="1:9" s="47" customFormat="1" ht="78.75">
      <c r="A457" s="22">
        <v>3110</v>
      </c>
      <c r="B457" s="109" t="s">
        <v>218</v>
      </c>
      <c r="C457" s="110"/>
      <c r="D457" s="97">
        <f>+D458</f>
        <v>221251</v>
      </c>
      <c r="E457" s="70">
        <v>0</v>
      </c>
      <c r="F457" s="97">
        <f>+F458</f>
        <v>221251</v>
      </c>
      <c r="G457" s="97">
        <f>+G458</f>
        <v>0</v>
      </c>
      <c r="H457" s="97">
        <f>+H458</f>
        <v>0</v>
      </c>
      <c r="I457" s="97">
        <f>+I458</f>
        <v>221251</v>
      </c>
    </row>
    <row r="458" spans="1:9" s="47" customFormat="1" ht="47.25">
      <c r="A458" s="22"/>
      <c r="B458" s="26"/>
      <c r="C458" s="34" t="s">
        <v>220</v>
      </c>
      <c r="D458" s="73">
        <v>221251</v>
      </c>
      <c r="E458" s="17">
        <v>0</v>
      </c>
      <c r="F458" s="73">
        <v>221251</v>
      </c>
      <c r="G458" s="74"/>
      <c r="H458" s="46"/>
      <c r="I458" s="32">
        <v>221251</v>
      </c>
    </row>
    <row r="459" spans="1:11" s="47" customFormat="1" ht="45">
      <c r="A459" s="71">
        <v>3132</v>
      </c>
      <c r="B459" s="71" t="s">
        <v>221</v>
      </c>
      <c r="C459" s="111"/>
      <c r="D459" s="97">
        <f aca="true" t="shared" si="24" ref="D459:I459">+D460+D465+D467+D468+D469+D470+D472+D474+D476+D477+D478</f>
        <v>1078222</v>
      </c>
      <c r="E459" s="97">
        <f t="shared" si="24"/>
        <v>0</v>
      </c>
      <c r="F459" s="97">
        <f t="shared" si="24"/>
        <v>1078222</v>
      </c>
      <c r="G459" s="97">
        <f t="shared" si="24"/>
        <v>1078222</v>
      </c>
      <c r="H459" s="97">
        <f t="shared" si="24"/>
        <v>0</v>
      </c>
      <c r="I459" s="97">
        <f t="shared" si="24"/>
        <v>1078222</v>
      </c>
      <c r="K459" s="49"/>
    </row>
    <row r="460" spans="1:9" s="47" customFormat="1" ht="31.5">
      <c r="A460" s="71"/>
      <c r="B460" s="71"/>
      <c r="C460" s="72" t="s">
        <v>222</v>
      </c>
      <c r="D460" s="73">
        <v>200000</v>
      </c>
      <c r="E460" s="17">
        <v>0</v>
      </c>
      <c r="F460" s="73">
        <v>200000</v>
      </c>
      <c r="G460" s="74">
        <v>200000</v>
      </c>
      <c r="H460" s="46"/>
      <c r="I460" s="32">
        <f t="shared" si="22"/>
        <v>200000</v>
      </c>
    </row>
    <row r="461" spans="1:9" s="47" customFormat="1" ht="31.5" hidden="1">
      <c r="A461" s="71"/>
      <c r="B461" s="93"/>
      <c r="C461" s="72" t="s">
        <v>223</v>
      </c>
      <c r="D461" s="73">
        <v>80000</v>
      </c>
      <c r="E461" s="17">
        <v>0</v>
      </c>
      <c r="F461" s="73">
        <f aca="true" t="shared" si="25" ref="F461:F474">D461</f>
        <v>80000</v>
      </c>
      <c r="G461" s="74">
        <f>F461</f>
        <v>80000</v>
      </c>
      <c r="H461" s="46">
        <v>80000</v>
      </c>
      <c r="I461" s="32">
        <f t="shared" si="22"/>
        <v>0</v>
      </c>
    </row>
    <row r="462" spans="1:9" s="47" customFormat="1" ht="47.25" hidden="1">
      <c r="A462" s="71"/>
      <c r="B462" s="93"/>
      <c r="C462" s="72" t="s">
        <v>224</v>
      </c>
      <c r="D462" s="73">
        <v>125000</v>
      </c>
      <c r="E462" s="17">
        <v>0</v>
      </c>
      <c r="F462" s="73">
        <f t="shared" si="25"/>
        <v>125000</v>
      </c>
      <c r="G462" s="74">
        <f>F462</f>
        <v>125000</v>
      </c>
      <c r="H462" s="46">
        <v>125000</v>
      </c>
      <c r="I462" s="32">
        <f t="shared" si="22"/>
        <v>0</v>
      </c>
    </row>
    <row r="463" spans="1:9" s="47" customFormat="1" ht="47.25" hidden="1">
      <c r="A463" s="71"/>
      <c r="B463" s="93"/>
      <c r="C463" s="72" t="s">
        <v>225</v>
      </c>
      <c r="D463" s="73">
        <v>180000</v>
      </c>
      <c r="E463" s="17">
        <v>0</v>
      </c>
      <c r="F463" s="73">
        <f t="shared" si="25"/>
        <v>180000</v>
      </c>
      <c r="G463" s="74">
        <v>180000</v>
      </c>
      <c r="H463" s="46">
        <v>180000</v>
      </c>
      <c r="I463" s="32">
        <f t="shared" si="22"/>
        <v>0</v>
      </c>
    </row>
    <row r="464" spans="1:9" s="47" customFormat="1" ht="31.5" hidden="1">
      <c r="A464" s="71"/>
      <c r="B464" s="93"/>
      <c r="C464" s="72" t="s">
        <v>226</v>
      </c>
      <c r="D464" s="73">
        <v>150000</v>
      </c>
      <c r="E464" s="17">
        <v>0</v>
      </c>
      <c r="F464" s="73">
        <f t="shared" si="25"/>
        <v>150000</v>
      </c>
      <c r="G464" s="74">
        <f aca="true" t="shared" si="26" ref="G464:G517">F464</f>
        <v>150000</v>
      </c>
      <c r="H464" s="46"/>
      <c r="I464" s="32">
        <f t="shared" si="22"/>
        <v>150000</v>
      </c>
    </row>
    <row r="465" spans="1:9" s="47" customFormat="1" ht="31.5">
      <c r="A465" s="71"/>
      <c r="B465" s="93"/>
      <c r="C465" s="72" t="s">
        <v>227</v>
      </c>
      <c r="D465" s="73">
        <v>209135</v>
      </c>
      <c r="E465" s="17">
        <v>0</v>
      </c>
      <c r="F465" s="73">
        <f t="shared" si="25"/>
        <v>209135</v>
      </c>
      <c r="G465" s="74">
        <f t="shared" si="26"/>
        <v>209135</v>
      </c>
      <c r="H465" s="46"/>
      <c r="I465" s="32">
        <f t="shared" si="22"/>
        <v>209135</v>
      </c>
    </row>
    <row r="466" spans="1:9" s="47" customFormat="1" ht="47.25" hidden="1">
      <c r="A466" s="71"/>
      <c r="B466" s="93"/>
      <c r="C466" s="72" t="s">
        <v>228</v>
      </c>
      <c r="D466" s="73">
        <v>560072</v>
      </c>
      <c r="E466" s="17">
        <v>0</v>
      </c>
      <c r="F466" s="73">
        <f t="shared" si="25"/>
        <v>560072</v>
      </c>
      <c r="G466" s="74">
        <f t="shared" si="26"/>
        <v>560072</v>
      </c>
      <c r="H466" s="46"/>
      <c r="I466" s="32">
        <f t="shared" si="22"/>
        <v>560072</v>
      </c>
    </row>
    <row r="467" spans="1:9" s="47" customFormat="1" ht="31.5">
      <c r="A467" s="71"/>
      <c r="B467" s="93"/>
      <c r="C467" s="72" t="s">
        <v>229</v>
      </c>
      <c r="D467" s="73">
        <v>41156</v>
      </c>
      <c r="E467" s="17">
        <v>0</v>
      </c>
      <c r="F467" s="73">
        <f t="shared" si="25"/>
        <v>41156</v>
      </c>
      <c r="G467" s="74">
        <f t="shared" si="26"/>
        <v>41156</v>
      </c>
      <c r="H467" s="46"/>
      <c r="I467" s="32">
        <f t="shared" si="22"/>
        <v>41156</v>
      </c>
    </row>
    <row r="468" spans="1:9" s="47" customFormat="1" ht="44.25" customHeight="1">
      <c r="A468" s="71"/>
      <c r="B468" s="93"/>
      <c r="C468" s="72" t="s">
        <v>230</v>
      </c>
      <c r="D468" s="73">
        <v>40361</v>
      </c>
      <c r="E468" s="17">
        <v>0</v>
      </c>
      <c r="F468" s="73">
        <f t="shared" si="25"/>
        <v>40361</v>
      </c>
      <c r="G468" s="74">
        <f t="shared" si="26"/>
        <v>40361</v>
      </c>
      <c r="H468" s="46"/>
      <c r="I468" s="32">
        <f t="shared" si="22"/>
        <v>40361</v>
      </c>
    </row>
    <row r="469" spans="1:9" s="47" customFormat="1" ht="47.25">
      <c r="A469" s="71"/>
      <c r="B469" s="93"/>
      <c r="C469" s="72" t="s">
        <v>231</v>
      </c>
      <c r="D469" s="73">
        <v>71993</v>
      </c>
      <c r="E469" s="17">
        <v>0</v>
      </c>
      <c r="F469" s="73">
        <f t="shared" si="25"/>
        <v>71993</v>
      </c>
      <c r="G469" s="74">
        <f t="shared" si="26"/>
        <v>71993</v>
      </c>
      <c r="H469" s="46"/>
      <c r="I469" s="32">
        <f t="shared" si="22"/>
        <v>71993</v>
      </c>
    </row>
    <row r="470" spans="1:9" s="47" customFormat="1" ht="47.25">
      <c r="A470" s="71"/>
      <c r="B470" s="93"/>
      <c r="C470" s="72" t="s">
        <v>232</v>
      </c>
      <c r="D470" s="73">
        <v>40328</v>
      </c>
      <c r="E470" s="17">
        <v>0</v>
      </c>
      <c r="F470" s="73">
        <f t="shared" si="25"/>
        <v>40328</v>
      </c>
      <c r="G470" s="74">
        <f t="shared" si="26"/>
        <v>40328</v>
      </c>
      <c r="H470" s="46"/>
      <c r="I470" s="32">
        <f t="shared" si="22"/>
        <v>40328</v>
      </c>
    </row>
    <row r="471" spans="1:9" s="47" customFormat="1" ht="47.25" hidden="1">
      <c r="A471" s="71"/>
      <c r="B471" s="93"/>
      <c r="C471" s="72" t="s">
        <v>233</v>
      </c>
      <c r="D471" s="73">
        <v>50914</v>
      </c>
      <c r="E471" s="17">
        <v>0</v>
      </c>
      <c r="F471" s="73">
        <f t="shared" si="25"/>
        <v>50914</v>
      </c>
      <c r="G471" s="74">
        <f t="shared" si="26"/>
        <v>50914</v>
      </c>
      <c r="H471" s="46"/>
      <c r="I471" s="32">
        <f t="shared" si="22"/>
        <v>50914</v>
      </c>
    </row>
    <row r="472" spans="1:9" s="47" customFormat="1" ht="64.5" customHeight="1">
      <c r="A472" s="71"/>
      <c r="B472" s="93"/>
      <c r="C472" s="72" t="s">
        <v>234</v>
      </c>
      <c r="D472" s="73">
        <v>26948</v>
      </c>
      <c r="E472" s="17">
        <v>0</v>
      </c>
      <c r="F472" s="73">
        <f t="shared" si="25"/>
        <v>26948</v>
      </c>
      <c r="G472" s="74">
        <f t="shared" si="26"/>
        <v>26948</v>
      </c>
      <c r="H472" s="46"/>
      <c r="I472" s="32">
        <v>26948</v>
      </c>
    </row>
    <row r="473" spans="1:9" s="82" customFormat="1" ht="79.5" customHeight="1" hidden="1">
      <c r="A473" s="112"/>
      <c r="B473" s="113"/>
      <c r="C473" s="77" t="s">
        <v>235</v>
      </c>
      <c r="D473" s="114">
        <v>200000</v>
      </c>
      <c r="E473" s="79">
        <v>0</v>
      </c>
      <c r="F473" s="114">
        <f t="shared" si="25"/>
        <v>200000</v>
      </c>
      <c r="G473" s="115">
        <f t="shared" si="26"/>
        <v>200000</v>
      </c>
      <c r="H473" s="81"/>
      <c r="I473" s="78">
        <v>200000</v>
      </c>
    </row>
    <row r="474" spans="1:9" s="47" customFormat="1" ht="63">
      <c r="A474" s="71"/>
      <c r="B474" s="93"/>
      <c r="C474" s="72" t="s">
        <v>236</v>
      </c>
      <c r="D474" s="73">
        <v>232330</v>
      </c>
      <c r="E474" s="17">
        <v>0</v>
      </c>
      <c r="F474" s="73">
        <f t="shared" si="25"/>
        <v>232330</v>
      </c>
      <c r="G474" s="74">
        <f t="shared" si="26"/>
        <v>232330</v>
      </c>
      <c r="H474" s="46"/>
      <c r="I474" s="32">
        <v>232330</v>
      </c>
    </row>
    <row r="475" spans="1:9" s="82" customFormat="1" ht="96" customHeight="1" hidden="1">
      <c r="A475" s="112"/>
      <c r="B475" s="113"/>
      <c r="C475" s="77" t="s">
        <v>237</v>
      </c>
      <c r="D475" s="114">
        <v>100000</v>
      </c>
      <c r="E475" s="79">
        <v>0</v>
      </c>
      <c r="F475" s="114">
        <v>100000</v>
      </c>
      <c r="G475" s="115"/>
      <c r="H475" s="81"/>
      <c r="I475" s="78">
        <v>100000</v>
      </c>
    </row>
    <row r="476" spans="1:9" s="47" customFormat="1" ht="31.5">
      <c r="A476" s="71"/>
      <c r="B476" s="93"/>
      <c r="C476" s="72" t="s">
        <v>238</v>
      </c>
      <c r="D476" s="73">
        <v>41808</v>
      </c>
      <c r="E476" s="17">
        <v>0</v>
      </c>
      <c r="F476" s="73">
        <f>D476</f>
        <v>41808</v>
      </c>
      <c r="G476" s="74">
        <f t="shared" si="26"/>
        <v>41808</v>
      </c>
      <c r="H476" s="46"/>
      <c r="I476" s="32">
        <f t="shared" si="22"/>
        <v>41808</v>
      </c>
    </row>
    <row r="477" spans="1:9" s="47" customFormat="1" ht="51" customHeight="1">
      <c r="A477" s="71"/>
      <c r="B477" s="93"/>
      <c r="C477" s="34" t="s">
        <v>239</v>
      </c>
      <c r="D477" s="73">
        <v>115188</v>
      </c>
      <c r="E477" s="17">
        <v>0</v>
      </c>
      <c r="F477" s="73">
        <f>D477</f>
        <v>115188</v>
      </c>
      <c r="G477" s="74">
        <f t="shared" si="26"/>
        <v>115188</v>
      </c>
      <c r="H477" s="46"/>
      <c r="I477" s="32">
        <v>115188</v>
      </c>
    </row>
    <row r="478" spans="1:9" s="47" customFormat="1" ht="53.25" customHeight="1">
      <c r="A478" s="71"/>
      <c r="B478" s="93"/>
      <c r="C478" s="34" t="s">
        <v>240</v>
      </c>
      <c r="D478" s="73">
        <v>58975</v>
      </c>
      <c r="E478" s="17">
        <v>0</v>
      </c>
      <c r="F478" s="73">
        <f>D478</f>
        <v>58975</v>
      </c>
      <c r="G478" s="74">
        <f t="shared" si="26"/>
        <v>58975</v>
      </c>
      <c r="H478" s="46"/>
      <c r="I478" s="32">
        <v>58975</v>
      </c>
    </row>
    <row r="479" spans="1:9" s="47" customFormat="1" ht="75">
      <c r="A479" s="71">
        <v>3210</v>
      </c>
      <c r="B479" s="71" t="s">
        <v>503</v>
      </c>
      <c r="C479" s="72"/>
      <c r="D479" s="30">
        <f aca="true" t="shared" si="27" ref="D479:I479">+D480+D482+D484+D485+D486+D487+D488+D495+D496+D497+D498+D499+D500</f>
        <v>1402419</v>
      </c>
      <c r="E479" s="30">
        <f t="shared" si="27"/>
        <v>0</v>
      </c>
      <c r="F479" s="30">
        <f t="shared" si="27"/>
        <v>1402419</v>
      </c>
      <c r="G479" s="30">
        <f t="shared" si="27"/>
        <v>1402419</v>
      </c>
      <c r="H479" s="30">
        <f t="shared" si="27"/>
        <v>484962</v>
      </c>
      <c r="I479" s="30">
        <f t="shared" si="27"/>
        <v>1402419</v>
      </c>
    </row>
    <row r="480" spans="1:11" s="47" customFormat="1" ht="47.25">
      <c r="A480" s="71"/>
      <c r="B480" s="71"/>
      <c r="C480" s="72" t="s">
        <v>241</v>
      </c>
      <c r="D480" s="85">
        <v>84000</v>
      </c>
      <c r="E480" s="17">
        <v>0</v>
      </c>
      <c r="F480" s="85">
        <v>84000</v>
      </c>
      <c r="G480" s="86">
        <v>84000</v>
      </c>
      <c r="H480" s="46"/>
      <c r="I480" s="32">
        <f>+G480-H480</f>
        <v>84000</v>
      </c>
      <c r="K480" s="49"/>
    </row>
    <row r="481" spans="1:9" s="47" customFormat="1" ht="65.25" customHeight="1" hidden="1">
      <c r="A481" s="116"/>
      <c r="B481" s="116"/>
      <c r="C481" s="72" t="s">
        <v>242</v>
      </c>
      <c r="D481" s="73">
        <v>817482</v>
      </c>
      <c r="E481" s="17">
        <v>0</v>
      </c>
      <c r="F481" s="73">
        <v>817482</v>
      </c>
      <c r="G481" s="74">
        <v>817482</v>
      </c>
      <c r="H481" s="46">
        <v>817482</v>
      </c>
      <c r="I481" s="32">
        <f aca="true" t="shared" si="28" ref="I481:I544">+G481-H481</f>
        <v>0</v>
      </c>
    </row>
    <row r="482" spans="1:9" s="47" customFormat="1" ht="47.25">
      <c r="A482" s="71"/>
      <c r="B482" s="71"/>
      <c r="C482" s="72" t="s">
        <v>243</v>
      </c>
      <c r="D482" s="73">
        <v>200000</v>
      </c>
      <c r="E482" s="17">
        <v>0</v>
      </c>
      <c r="F482" s="73">
        <v>200000</v>
      </c>
      <c r="G482" s="74">
        <v>200000</v>
      </c>
      <c r="H482" s="46"/>
      <c r="I482" s="32">
        <f t="shared" si="28"/>
        <v>200000</v>
      </c>
    </row>
    <row r="483" spans="1:9" s="47" customFormat="1" ht="15.75" hidden="1">
      <c r="A483" s="71"/>
      <c r="B483" s="71"/>
      <c r="C483" s="72" t="s">
        <v>244</v>
      </c>
      <c r="D483" s="73">
        <v>223386</v>
      </c>
      <c r="E483" s="17">
        <v>0</v>
      </c>
      <c r="F483" s="73">
        <v>223386</v>
      </c>
      <c r="G483" s="74">
        <v>223386</v>
      </c>
      <c r="H483" s="46">
        <v>223386</v>
      </c>
      <c r="I483" s="32">
        <f t="shared" si="28"/>
        <v>0</v>
      </c>
    </row>
    <row r="484" spans="1:9" s="47" customFormat="1" ht="39.75" customHeight="1">
      <c r="A484" s="71"/>
      <c r="B484" s="71"/>
      <c r="C484" s="72" t="s">
        <v>245</v>
      </c>
      <c r="D484" s="73">
        <f>42371+59231+15293</f>
        <v>116895</v>
      </c>
      <c r="E484" s="17">
        <v>0</v>
      </c>
      <c r="F484" s="73">
        <f>42371+59231+15293</f>
        <v>116895</v>
      </c>
      <c r="G484" s="74">
        <f>42371+59231+15293</f>
        <v>116895</v>
      </c>
      <c r="H484" s="46"/>
      <c r="I484" s="32">
        <f t="shared" si="28"/>
        <v>116895</v>
      </c>
    </row>
    <row r="485" spans="1:9" s="47" customFormat="1" ht="31.5">
      <c r="A485" s="71"/>
      <c r="B485" s="71"/>
      <c r="C485" s="72" t="s">
        <v>246</v>
      </c>
      <c r="D485" s="73">
        <v>53346</v>
      </c>
      <c r="E485" s="17">
        <v>0</v>
      </c>
      <c r="F485" s="73">
        <v>53346</v>
      </c>
      <c r="G485" s="74">
        <v>53346</v>
      </c>
      <c r="H485" s="46"/>
      <c r="I485" s="32">
        <f t="shared" si="28"/>
        <v>53346</v>
      </c>
    </row>
    <row r="486" spans="1:9" s="47" customFormat="1" ht="31.5">
      <c r="A486" s="71"/>
      <c r="B486" s="71"/>
      <c r="C486" s="72" t="s">
        <v>247</v>
      </c>
      <c r="D486" s="73">
        <v>3216</v>
      </c>
      <c r="E486" s="17">
        <v>0</v>
      </c>
      <c r="F486" s="73">
        <v>3216</v>
      </c>
      <c r="G486" s="74">
        <v>3216</v>
      </c>
      <c r="H486" s="46"/>
      <c r="I486" s="32">
        <f t="shared" si="28"/>
        <v>3216</v>
      </c>
    </row>
    <row r="487" spans="1:9" s="47" customFormat="1" ht="15.75">
      <c r="A487" s="71"/>
      <c r="B487" s="71"/>
      <c r="C487" s="72" t="s">
        <v>248</v>
      </c>
      <c r="D487" s="73">
        <v>360000</v>
      </c>
      <c r="E487" s="17">
        <v>0</v>
      </c>
      <c r="F487" s="73">
        <v>360000</v>
      </c>
      <c r="G487" s="74">
        <v>360000</v>
      </c>
      <c r="H487" s="46"/>
      <c r="I487" s="32">
        <f t="shared" si="28"/>
        <v>360000</v>
      </c>
    </row>
    <row r="488" spans="1:9" s="47" customFormat="1" ht="15.75">
      <c r="A488" s="71"/>
      <c r="B488" s="71"/>
      <c r="C488" s="72" t="s">
        <v>249</v>
      </c>
      <c r="D488" s="73">
        <v>100000</v>
      </c>
      <c r="E488" s="17">
        <v>0</v>
      </c>
      <c r="F488" s="73">
        <v>100000</v>
      </c>
      <c r="G488" s="74">
        <v>100000</v>
      </c>
      <c r="H488" s="46"/>
      <c r="I488" s="32">
        <f t="shared" si="28"/>
        <v>100000</v>
      </c>
    </row>
    <row r="489" spans="1:9" s="47" customFormat="1" ht="15.75" hidden="1">
      <c r="A489" s="71"/>
      <c r="B489" s="93"/>
      <c r="C489" s="72" t="s">
        <v>250</v>
      </c>
      <c r="D489" s="73">
        <f>25000*120</f>
        <v>3000000</v>
      </c>
      <c r="E489" s="17">
        <v>0</v>
      </c>
      <c r="F489" s="73">
        <f aca="true" t="shared" si="29" ref="F489:F494">D489</f>
        <v>3000000</v>
      </c>
      <c r="G489" s="74">
        <f t="shared" si="26"/>
        <v>3000000</v>
      </c>
      <c r="H489" s="46"/>
      <c r="I489" s="32">
        <f t="shared" si="28"/>
        <v>3000000</v>
      </c>
    </row>
    <row r="490" spans="1:9" s="47" customFormat="1" ht="15.75" hidden="1">
      <c r="A490" s="71"/>
      <c r="B490" s="93"/>
      <c r="C490" s="72" t="s">
        <v>251</v>
      </c>
      <c r="D490" s="73">
        <v>680000</v>
      </c>
      <c r="E490" s="17">
        <v>0</v>
      </c>
      <c r="F490" s="73">
        <f t="shared" si="29"/>
        <v>680000</v>
      </c>
      <c r="G490" s="74">
        <f t="shared" si="26"/>
        <v>680000</v>
      </c>
      <c r="H490" s="46"/>
      <c r="I490" s="32">
        <f t="shared" si="28"/>
        <v>680000</v>
      </c>
    </row>
    <row r="491" spans="1:9" s="47" customFormat="1" ht="15.75" hidden="1">
      <c r="A491" s="71"/>
      <c r="B491" s="93"/>
      <c r="C491" s="72" t="s">
        <v>252</v>
      </c>
      <c r="D491" s="73">
        <v>700000</v>
      </c>
      <c r="E491" s="17">
        <v>0</v>
      </c>
      <c r="F491" s="73">
        <f t="shared" si="29"/>
        <v>700000</v>
      </c>
      <c r="G491" s="74">
        <f t="shared" si="26"/>
        <v>700000</v>
      </c>
      <c r="H491" s="46"/>
      <c r="I491" s="32">
        <f t="shared" si="28"/>
        <v>700000</v>
      </c>
    </row>
    <row r="492" spans="1:9" s="47" customFormat="1" ht="15.75" hidden="1">
      <c r="A492" s="71"/>
      <c r="B492" s="93"/>
      <c r="C492" s="72" t="s">
        <v>253</v>
      </c>
      <c r="D492" s="73">
        <v>1220000</v>
      </c>
      <c r="E492" s="17">
        <v>0</v>
      </c>
      <c r="F492" s="73">
        <f t="shared" si="29"/>
        <v>1220000</v>
      </c>
      <c r="G492" s="74">
        <f t="shared" si="26"/>
        <v>1220000</v>
      </c>
      <c r="H492" s="46"/>
      <c r="I492" s="32">
        <f t="shared" si="28"/>
        <v>1220000</v>
      </c>
    </row>
    <row r="493" spans="1:9" s="47" customFormat="1" ht="15.75" hidden="1">
      <c r="A493" s="71"/>
      <c r="B493" s="93"/>
      <c r="C493" s="72" t="s">
        <v>254</v>
      </c>
      <c r="D493" s="73">
        <v>1150000</v>
      </c>
      <c r="E493" s="17">
        <v>0</v>
      </c>
      <c r="F493" s="73">
        <f t="shared" si="29"/>
        <v>1150000</v>
      </c>
      <c r="G493" s="74">
        <f t="shared" si="26"/>
        <v>1150000</v>
      </c>
      <c r="H493" s="46"/>
      <c r="I493" s="32">
        <f t="shared" si="28"/>
        <v>1150000</v>
      </c>
    </row>
    <row r="494" spans="1:9" s="47" customFormat="1" ht="47.25" hidden="1">
      <c r="A494" s="71"/>
      <c r="B494" s="93"/>
      <c r="C494" s="72" t="s">
        <v>255</v>
      </c>
      <c r="D494" s="73">
        <v>394022</v>
      </c>
      <c r="E494" s="17">
        <v>0</v>
      </c>
      <c r="F494" s="73">
        <f t="shared" si="29"/>
        <v>394022</v>
      </c>
      <c r="G494" s="74">
        <f>F494</f>
        <v>394022</v>
      </c>
      <c r="H494" s="46"/>
      <c r="I494" s="32">
        <f t="shared" si="28"/>
        <v>394022</v>
      </c>
    </row>
    <row r="495" spans="1:9" s="47" customFormat="1" ht="31.5">
      <c r="A495" s="71"/>
      <c r="B495" s="93"/>
      <c r="C495" s="34" t="s">
        <v>256</v>
      </c>
      <c r="D495" s="73">
        <v>157000</v>
      </c>
      <c r="E495" s="17">
        <v>0</v>
      </c>
      <c r="F495" s="73">
        <v>157000</v>
      </c>
      <c r="G495" s="73">
        <v>157000</v>
      </c>
      <c r="H495" s="73">
        <v>157000</v>
      </c>
      <c r="I495" s="73">
        <v>157000</v>
      </c>
    </row>
    <row r="496" spans="1:9" s="47" customFormat="1" ht="47.25">
      <c r="A496" s="71"/>
      <c r="B496" s="93"/>
      <c r="C496" s="34" t="s">
        <v>257</v>
      </c>
      <c r="D496" s="73">
        <v>156083</v>
      </c>
      <c r="E496" s="17">
        <v>0</v>
      </c>
      <c r="F496" s="73">
        <v>156083</v>
      </c>
      <c r="G496" s="73">
        <v>156083</v>
      </c>
      <c r="H496" s="73">
        <v>156083</v>
      </c>
      <c r="I496" s="73">
        <v>156083</v>
      </c>
    </row>
    <row r="497" spans="1:9" s="47" customFormat="1" ht="47.25">
      <c r="A497" s="71"/>
      <c r="B497" s="93"/>
      <c r="C497" s="34" t="s">
        <v>258</v>
      </c>
      <c r="D497" s="73">
        <v>20202</v>
      </c>
      <c r="E497" s="17">
        <v>0</v>
      </c>
      <c r="F497" s="73">
        <v>20202</v>
      </c>
      <c r="G497" s="73">
        <v>20202</v>
      </c>
      <c r="H497" s="73">
        <v>20202</v>
      </c>
      <c r="I497" s="73">
        <v>20202</v>
      </c>
    </row>
    <row r="498" spans="1:9" s="47" customFormat="1" ht="52.5" customHeight="1">
      <c r="A498" s="71"/>
      <c r="B498" s="93"/>
      <c r="C498" s="34" t="s">
        <v>259</v>
      </c>
      <c r="D498" s="73">
        <v>137279</v>
      </c>
      <c r="E498" s="17">
        <v>0</v>
      </c>
      <c r="F498" s="73">
        <v>137279</v>
      </c>
      <c r="G498" s="73">
        <v>137279</v>
      </c>
      <c r="H498" s="73">
        <v>137279</v>
      </c>
      <c r="I498" s="73">
        <v>137279</v>
      </c>
    </row>
    <row r="499" spans="1:9" s="47" customFormat="1" ht="31.5">
      <c r="A499" s="71"/>
      <c r="B499" s="93"/>
      <c r="C499" s="34" t="s">
        <v>260</v>
      </c>
      <c r="D499" s="73">
        <v>13198</v>
      </c>
      <c r="E499" s="17">
        <v>0</v>
      </c>
      <c r="F499" s="73">
        <v>13198</v>
      </c>
      <c r="G499" s="73">
        <v>13198</v>
      </c>
      <c r="H499" s="73">
        <v>13198</v>
      </c>
      <c r="I499" s="73">
        <v>13198</v>
      </c>
    </row>
    <row r="500" spans="1:9" s="47" customFormat="1" ht="47.25">
      <c r="A500" s="71"/>
      <c r="B500" s="93"/>
      <c r="C500" s="34" t="s">
        <v>261</v>
      </c>
      <c r="D500" s="73">
        <v>1200</v>
      </c>
      <c r="E500" s="17">
        <v>0</v>
      </c>
      <c r="F500" s="73">
        <v>1200</v>
      </c>
      <c r="G500" s="73">
        <v>1200</v>
      </c>
      <c r="H500" s="73">
        <v>1200</v>
      </c>
      <c r="I500" s="73">
        <v>1200</v>
      </c>
    </row>
    <row r="501" spans="1:9" s="47" customFormat="1" ht="47.25">
      <c r="A501" s="22">
        <v>100101</v>
      </c>
      <c r="B501" s="68" t="s">
        <v>262</v>
      </c>
      <c r="C501" s="34"/>
      <c r="D501" s="107">
        <f>+D502</f>
        <v>482400</v>
      </c>
      <c r="E501" s="107">
        <f aca="true" t="shared" si="30" ref="E501:I502">+E502</f>
        <v>0</v>
      </c>
      <c r="F501" s="107">
        <f t="shared" si="30"/>
        <v>482400</v>
      </c>
      <c r="G501" s="107">
        <f t="shared" si="30"/>
        <v>0</v>
      </c>
      <c r="H501" s="107">
        <f t="shared" si="30"/>
        <v>0</v>
      </c>
      <c r="I501" s="107">
        <f t="shared" si="30"/>
        <v>482400</v>
      </c>
    </row>
    <row r="502" spans="1:9" s="47" customFormat="1" ht="75">
      <c r="A502" s="71">
        <v>3210</v>
      </c>
      <c r="B502" s="71" t="s">
        <v>503</v>
      </c>
      <c r="C502" s="34"/>
      <c r="D502" s="97">
        <f>+D503</f>
        <v>482400</v>
      </c>
      <c r="E502" s="97">
        <f t="shared" si="30"/>
        <v>0</v>
      </c>
      <c r="F502" s="97">
        <f t="shared" si="30"/>
        <v>482400</v>
      </c>
      <c r="G502" s="97">
        <f t="shared" si="30"/>
        <v>0</v>
      </c>
      <c r="H502" s="97">
        <f t="shared" si="30"/>
        <v>0</v>
      </c>
      <c r="I502" s="97">
        <f t="shared" si="30"/>
        <v>482400</v>
      </c>
    </row>
    <row r="503" spans="1:9" s="47" customFormat="1" ht="31.5">
      <c r="A503" s="71"/>
      <c r="B503" s="71"/>
      <c r="C503" s="117" t="s">
        <v>263</v>
      </c>
      <c r="D503" s="73">
        <v>482400</v>
      </c>
      <c r="E503" s="17">
        <v>0</v>
      </c>
      <c r="F503" s="73">
        <v>482400</v>
      </c>
      <c r="G503" s="74"/>
      <c r="H503" s="73"/>
      <c r="I503" s="73">
        <v>482400</v>
      </c>
    </row>
    <row r="504" spans="1:9" s="47" customFormat="1" ht="15.75">
      <c r="A504" s="22">
        <v>100103</v>
      </c>
      <c r="B504" s="42" t="s">
        <v>264</v>
      </c>
      <c r="C504" s="34"/>
      <c r="D504" s="107">
        <f>+D505</f>
        <v>23890</v>
      </c>
      <c r="E504" s="107">
        <f aca="true" t="shared" si="31" ref="E504:I505">+E505</f>
        <v>0</v>
      </c>
      <c r="F504" s="107">
        <f t="shared" si="31"/>
        <v>23890</v>
      </c>
      <c r="G504" s="107">
        <f t="shared" si="31"/>
        <v>0</v>
      </c>
      <c r="H504" s="107">
        <f t="shared" si="31"/>
        <v>0</v>
      </c>
      <c r="I504" s="107">
        <f t="shared" si="31"/>
        <v>23890</v>
      </c>
    </row>
    <row r="505" spans="1:9" s="47" customFormat="1" ht="75">
      <c r="A505" s="71">
        <v>3210</v>
      </c>
      <c r="B505" s="71" t="s">
        <v>503</v>
      </c>
      <c r="C505" s="34"/>
      <c r="D505" s="97">
        <f>+D506</f>
        <v>23890</v>
      </c>
      <c r="E505" s="97">
        <f t="shared" si="31"/>
        <v>0</v>
      </c>
      <c r="F505" s="97">
        <f t="shared" si="31"/>
        <v>23890</v>
      </c>
      <c r="G505" s="97">
        <f t="shared" si="31"/>
        <v>0</v>
      </c>
      <c r="H505" s="97">
        <f t="shared" si="31"/>
        <v>0</v>
      </c>
      <c r="I505" s="97">
        <f t="shared" si="31"/>
        <v>23890</v>
      </c>
    </row>
    <row r="506" spans="1:9" s="47" customFormat="1" ht="31.5">
      <c r="A506" s="71"/>
      <c r="B506" s="93"/>
      <c r="C506" s="117" t="s">
        <v>265</v>
      </c>
      <c r="D506" s="73">
        <v>23890</v>
      </c>
      <c r="E506" s="17">
        <v>0</v>
      </c>
      <c r="F506" s="73">
        <v>23890</v>
      </c>
      <c r="G506" s="74"/>
      <c r="H506" s="73"/>
      <c r="I506" s="73">
        <v>23890</v>
      </c>
    </row>
    <row r="507" spans="1:9" s="47" customFormat="1" ht="126">
      <c r="A507" s="22">
        <v>100106</v>
      </c>
      <c r="B507" s="118" t="s">
        <v>266</v>
      </c>
      <c r="C507" s="72"/>
      <c r="D507" s="107">
        <f>+D508</f>
        <v>127631</v>
      </c>
      <c r="E507" s="17">
        <v>0</v>
      </c>
      <c r="F507" s="107">
        <f>+F508</f>
        <v>127631</v>
      </c>
      <c r="G507" s="108">
        <f t="shared" si="26"/>
        <v>127631</v>
      </c>
      <c r="H507" s="46"/>
      <c r="I507" s="32">
        <f>+I508</f>
        <v>127631</v>
      </c>
    </row>
    <row r="508" spans="1:9" s="47" customFormat="1" ht="71.25">
      <c r="A508" s="71">
        <v>3131</v>
      </c>
      <c r="B508" s="119" t="s">
        <v>267</v>
      </c>
      <c r="C508" s="72"/>
      <c r="D508" s="30">
        <f aca="true" t="shared" si="32" ref="D508:I508">+D509+D518+D519</f>
        <v>127631</v>
      </c>
      <c r="E508" s="30">
        <f t="shared" si="32"/>
        <v>0</v>
      </c>
      <c r="F508" s="30">
        <f t="shared" si="32"/>
        <v>127631</v>
      </c>
      <c r="G508" s="30">
        <f t="shared" si="32"/>
        <v>2820</v>
      </c>
      <c r="H508" s="30">
        <f t="shared" si="32"/>
        <v>0</v>
      </c>
      <c r="I508" s="30">
        <f t="shared" si="32"/>
        <v>127631</v>
      </c>
    </row>
    <row r="509" spans="1:9" s="47" customFormat="1" ht="15.75">
      <c r="A509" s="2"/>
      <c r="B509" s="93"/>
      <c r="C509" s="72" t="s">
        <v>268</v>
      </c>
      <c r="D509" s="73">
        <v>2820</v>
      </c>
      <c r="E509" s="17">
        <v>0</v>
      </c>
      <c r="F509" s="73">
        <f>D509</f>
        <v>2820</v>
      </c>
      <c r="G509" s="74">
        <f t="shared" si="26"/>
        <v>2820</v>
      </c>
      <c r="H509" s="46"/>
      <c r="I509" s="32">
        <f t="shared" si="28"/>
        <v>2820</v>
      </c>
    </row>
    <row r="510" spans="1:9" s="47" customFormat="1" ht="47.25" hidden="1">
      <c r="A510" s="22">
        <v>100101</v>
      </c>
      <c r="B510" s="118" t="s">
        <v>269</v>
      </c>
      <c r="C510" s="72"/>
      <c r="D510" s="107">
        <f>D511</f>
        <v>877066</v>
      </c>
      <c r="E510" s="17">
        <v>0</v>
      </c>
      <c r="F510" s="107">
        <f>F511</f>
        <v>877066</v>
      </c>
      <c r="G510" s="108">
        <f>G511</f>
        <v>877066</v>
      </c>
      <c r="H510" s="46"/>
      <c r="I510" s="32">
        <f t="shared" si="28"/>
        <v>877066</v>
      </c>
    </row>
    <row r="511" spans="1:9" s="47" customFormat="1" ht="75" hidden="1">
      <c r="A511" s="71">
        <v>3120</v>
      </c>
      <c r="B511" s="71" t="s">
        <v>503</v>
      </c>
      <c r="C511" s="72"/>
      <c r="D511" s="107">
        <f>SUM(D512:D517)</f>
        <v>877066</v>
      </c>
      <c r="E511" s="17">
        <v>0</v>
      </c>
      <c r="F511" s="107">
        <f aca="true" t="shared" si="33" ref="F511:F517">D511</f>
        <v>877066</v>
      </c>
      <c r="G511" s="108">
        <f t="shared" si="26"/>
        <v>877066</v>
      </c>
      <c r="H511" s="46"/>
      <c r="I511" s="32">
        <f t="shared" si="28"/>
        <v>877066</v>
      </c>
    </row>
    <row r="512" spans="1:9" s="47" customFormat="1" ht="31.5" hidden="1">
      <c r="A512" s="71"/>
      <c r="B512" s="93"/>
      <c r="C512" s="72" t="s">
        <v>270</v>
      </c>
      <c r="D512" s="73">
        <v>2849</v>
      </c>
      <c r="E512" s="17">
        <v>0</v>
      </c>
      <c r="F512" s="73">
        <f t="shared" si="33"/>
        <v>2849</v>
      </c>
      <c r="G512" s="74">
        <f t="shared" si="26"/>
        <v>2849</v>
      </c>
      <c r="H512" s="46"/>
      <c r="I512" s="32">
        <f t="shared" si="28"/>
        <v>2849</v>
      </c>
    </row>
    <row r="513" spans="1:9" s="47" customFormat="1" ht="15.75" hidden="1">
      <c r="A513" s="71"/>
      <c r="B513" s="93"/>
      <c r="C513" s="72" t="s">
        <v>271</v>
      </c>
      <c r="D513" s="73">
        <v>602000</v>
      </c>
      <c r="E513" s="17">
        <v>0</v>
      </c>
      <c r="F513" s="73">
        <f t="shared" si="33"/>
        <v>602000</v>
      </c>
      <c r="G513" s="74">
        <f t="shared" si="26"/>
        <v>602000</v>
      </c>
      <c r="H513" s="46"/>
      <c r="I513" s="32">
        <f t="shared" si="28"/>
        <v>602000</v>
      </c>
    </row>
    <row r="514" spans="1:9" s="47" customFormat="1" ht="15.75" hidden="1">
      <c r="A514" s="71"/>
      <c r="B514" s="93"/>
      <c r="C514" s="72" t="s">
        <v>272</v>
      </c>
      <c r="D514" s="73">
        <v>186500</v>
      </c>
      <c r="E514" s="17">
        <v>0</v>
      </c>
      <c r="F514" s="73">
        <f t="shared" si="33"/>
        <v>186500</v>
      </c>
      <c r="G514" s="74">
        <f t="shared" si="26"/>
        <v>186500</v>
      </c>
      <c r="H514" s="46"/>
      <c r="I514" s="32">
        <f t="shared" si="28"/>
        <v>186500</v>
      </c>
    </row>
    <row r="515" spans="1:9" s="47" customFormat="1" ht="15.75" hidden="1">
      <c r="A515" s="71"/>
      <c r="B515" s="93"/>
      <c r="C515" s="72" t="s">
        <v>273</v>
      </c>
      <c r="D515" s="73">
        <v>2980</v>
      </c>
      <c r="E515" s="17">
        <v>0</v>
      </c>
      <c r="F515" s="73">
        <f t="shared" si="33"/>
        <v>2980</v>
      </c>
      <c r="G515" s="74">
        <f t="shared" si="26"/>
        <v>2980</v>
      </c>
      <c r="H515" s="46"/>
      <c r="I515" s="32">
        <f t="shared" si="28"/>
        <v>2980</v>
      </c>
    </row>
    <row r="516" spans="1:9" s="47" customFormat="1" ht="15.75" hidden="1">
      <c r="A516" s="71"/>
      <c r="B516" s="93"/>
      <c r="C516" s="72" t="s">
        <v>274</v>
      </c>
      <c r="D516" s="73">
        <v>5192</v>
      </c>
      <c r="E516" s="17">
        <v>0</v>
      </c>
      <c r="F516" s="73">
        <f t="shared" si="33"/>
        <v>5192</v>
      </c>
      <c r="G516" s="74">
        <f t="shared" si="26"/>
        <v>5192</v>
      </c>
      <c r="H516" s="46"/>
      <c r="I516" s="32">
        <f t="shared" si="28"/>
        <v>5192</v>
      </c>
    </row>
    <row r="517" spans="1:9" s="47" customFormat="1" ht="15.75" hidden="1">
      <c r="A517" s="71"/>
      <c r="B517" s="93"/>
      <c r="C517" s="72" t="s">
        <v>275</v>
      </c>
      <c r="D517" s="73">
        <v>77545</v>
      </c>
      <c r="E517" s="17">
        <v>0</v>
      </c>
      <c r="F517" s="73">
        <f t="shared" si="33"/>
        <v>77545</v>
      </c>
      <c r="G517" s="74">
        <f t="shared" si="26"/>
        <v>77545</v>
      </c>
      <c r="H517" s="46"/>
      <c r="I517" s="32">
        <f t="shared" si="28"/>
        <v>77545</v>
      </c>
    </row>
    <row r="518" spans="1:9" s="47" customFormat="1" ht="47.25">
      <c r="A518" s="71"/>
      <c r="B518" s="93"/>
      <c r="C518" s="34" t="s">
        <v>276</v>
      </c>
      <c r="D518" s="57">
        <v>88126</v>
      </c>
      <c r="E518" s="17">
        <v>0</v>
      </c>
      <c r="F518" s="57">
        <v>88126</v>
      </c>
      <c r="G518" s="74"/>
      <c r="H518" s="46"/>
      <c r="I518" s="57">
        <v>88126</v>
      </c>
    </row>
    <row r="519" spans="1:9" s="47" customFormat="1" ht="63">
      <c r="A519" s="71"/>
      <c r="B519" s="93"/>
      <c r="C519" s="34" t="s">
        <v>277</v>
      </c>
      <c r="D519" s="57">
        <v>36685</v>
      </c>
      <c r="E519" s="17">
        <v>0</v>
      </c>
      <c r="F519" s="57">
        <v>36685</v>
      </c>
      <c r="G519" s="74"/>
      <c r="H519" s="46"/>
      <c r="I519" s="57">
        <v>36685</v>
      </c>
    </row>
    <row r="520" spans="1:9" s="47" customFormat="1" ht="31.5">
      <c r="A520" s="51"/>
      <c r="B520" s="68" t="s">
        <v>278</v>
      </c>
      <c r="C520" s="46"/>
      <c r="D520" s="20">
        <f>+D521+D525</f>
        <v>551798</v>
      </c>
      <c r="E520" s="120">
        <v>0</v>
      </c>
      <c r="F520" s="20">
        <f>+F521+F525</f>
        <v>551798</v>
      </c>
      <c r="G520" s="20" t="e">
        <f>+#REF!+G521</f>
        <v>#REF!</v>
      </c>
      <c r="H520" s="20" t="e">
        <f>+#REF!+H521</f>
        <v>#REF!</v>
      </c>
      <c r="I520" s="20">
        <f>+I521+I525</f>
        <v>388900</v>
      </c>
    </row>
    <row r="521" spans="1:9" s="47" customFormat="1" ht="33.75" customHeight="1">
      <c r="A521" s="42">
        <v>10116</v>
      </c>
      <c r="B521" s="121" t="s">
        <v>279</v>
      </c>
      <c r="C521" s="46"/>
      <c r="D521" s="89">
        <f>+D522</f>
        <v>38900</v>
      </c>
      <c r="E521" s="88">
        <v>0</v>
      </c>
      <c r="F521" s="89">
        <f>+F522</f>
        <v>38900</v>
      </c>
      <c r="G521" s="122">
        <f>+G522</f>
        <v>38900</v>
      </c>
      <c r="H521" s="43"/>
      <c r="I521" s="89">
        <f t="shared" si="28"/>
        <v>38900</v>
      </c>
    </row>
    <row r="522" spans="1:11" s="47" customFormat="1" ht="67.5">
      <c r="A522" s="61">
        <v>3110</v>
      </c>
      <c r="B522" s="121" t="s">
        <v>218</v>
      </c>
      <c r="C522" s="46"/>
      <c r="D522" s="44">
        <f>+D523+D524</f>
        <v>38900</v>
      </c>
      <c r="E522" s="70">
        <v>0</v>
      </c>
      <c r="F522" s="44">
        <f>+F523+F524</f>
        <v>38900</v>
      </c>
      <c r="G522" s="45">
        <f>+G523+G524</f>
        <v>38900</v>
      </c>
      <c r="H522" s="123"/>
      <c r="I522" s="44">
        <f>+I523+I524</f>
        <v>38900</v>
      </c>
      <c r="K522" s="49"/>
    </row>
    <row r="523" spans="1:9" s="47" customFormat="1" ht="15.75">
      <c r="A523" s="51"/>
      <c r="B523" s="51"/>
      <c r="C523" s="46" t="s">
        <v>280</v>
      </c>
      <c r="D523" s="32">
        <v>24900</v>
      </c>
      <c r="E523" s="17">
        <v>0</v>
      </c>
      <c r="F523" s="32">
        <v>24900</v>
      </c>
      <c r="G523" s="39">
        <v>24900</v>
      </c>
      <c r="H523" s="46"/>
      <c r="I523" s="32">
        <f t="shared" si="28"/>
        <v>24900</v>
      </c>
    </row>
    <row r="524" spans="1:9" s="47" customFormat="1" ht="15.75">
      <c r="A524" s="51"/>
      <c r="B524" s="51"/>
      <c r="C524" s="46" t="s">
        <v>281</v>
      </c>
      <c r="D524" s="32">
        <v>14000</v>
      </c>
      <c r="E524" s="17">
        <v>0</v>
      </c>
      <c r="F524" s="32">
        <v>14000</v>
      </c>
      <c r="G524" s="39">
        <v>14000</v>
      </c>
      <c r="H524" s="46"/>
      <c r="I524" s="32">
        <f t="shared" si="28"/>
        <v>14000</v>
      </c>
    </row>
    <row r="525" spans="1:9" s="47" customFormat="1" ht="15.75">
      <c r="A525" s="124">
        <v>250380</v>
      </c>
      <c r="B525" s="42" t="s">
        <v>282</v>
      </c>
      <c r="C525" s="46"/>
      <c r="D525" s="89">
        <f aca="true" t="shared" si="34" ref="D525:I525">+D526</f>
        <v>512898</v>
      </c>
      <c r="E525" s="89">
        <f t="shared" si="34"/>
        <v>0</v>
      </c>
      <c r="F525" s="89">
        <f t="shared" si="34"/>
        <v>512898</v>
      </c>
      <c r="G525" s="89">
        <f t="shared" si="34"/>
        <v>350000</v>
      </c>
      <c r="H525" s="89">
        <f t="shared" si="34"/>
        <v>0</v>
      </c>
      <c r="I525" s="89">
        <f t="shared" si="34"/>
        <v>350000</v>
      </c>
    </row>
    <row r="526" spans="1:9" s="47" customFormat="1" ht="94.5">
      <c r="A526" s="61">
        <v>3220</v>
      </c>
      <c r="B526" s="125" t="s">
        <v>283</v>
      </c>
      <c r="C526" s="46"/>
      <c r="D526" s="44">
        <f aca="true" t="shared" si="35" ref="D526:I526">+D527+D528</f>
        <v>512898</v>
      </c>
      <c r="E526" s="44">
        <f t="shared" si="35"/>
        <v>0</v>
      </c>
      <c r="F526" s="44">
        <f t="shared" si="35"/>
        <v>512898</v>
      </c>
      <c r="G526" s="44">
        <f t="shared" si="35"/>
        <v>350000</v>
      </c>
      <c r="H526" s="44">
        <f t="shared" si="35"/>
        <v>0</v>
      </c>
      <c r="I526" s="44">
        <f t="shared" si="35"/>
        <v>350000</v>
      </c>
    </row>
    <row r="527" spans="1:9" s="47" customFormat="1" ht="128.25" customHeight="1">
      <c r="A527" s="51"/>
      <c r="B527" s="51"/>
      <c r="C527" s="126" t="s">
        <v>284</v>
      </c>
      <c r="D527" s="32">
        <v>200000</v>
      </c>
      <c r="E527" s="17">
        <v>0</v>
      </c>
      <c r="F527" s="32">
        <v>200000</v>
      </c>
      <c r="G527" s="39">
        <v>200000</v>
      </c>
      <c r="H527" s="46"/>
      <c r="I527" s="32">
        <v>200000</v>
      </c>
    </row>
    <row r="528" spans="1:9" s="47" customFormat="1" ht="45.75" customHeight="1">
      <c r="A528" s="61"/>
      <c r="B528" s="125"/>
      <c r="C528" s="72" t="s">
        <v>285</v>
      </c>
      <c r="D528" s="32">
        <f>512898-200000</f>
        <v>312898</v>
      </c>
      <c r="E528" s="17">
        <v>0</v>
      </c>
      <c r="F528" s="32">
        <v>312898</v>
      </c>
      <c r="G528" s="39">
        <v>150000</v>
      </c>
      <c r="H528" s="46"/>
      <c r="I528" s="32">
        <f>+G528-H528</f>
        <v>150000</v>
      </c>
    </row>
    <row r="529" spans="1:9" s="47" customFormat="1" ht="31.5" hidden="1">
      <c r="A529" s="61"/>
      <c r="B529" s="125"/>
      <c r="C529" s="72" t="s">
        <v>286</v>
      </c>
      <c r="D529" s="32">
        <v>80000</v>
      </c>
      <c r="E529" s="17">
        <v>0</v>
      </c>
      <c r="F529" s="32">
        <v>80000</v>
      </c>
      <c r="G529" s="39">
        <v>80000</v>
      </c>
      <c r="H529" s="46"/>
      <c r="I529" s="32">
        <f t="shared" si="28"/>
        <v>80000</v>
      </c>
    </row>
    <row r="530" spans="1:9" s="47" customFormat="1" ht="31.5" hidden="1">
      <c r="A530" s="51"/>
      <c r="B530" s="51"/>
      <c r="C530" s="72" t="s">
        <v>287</v>
      </c>
      <c r="D530" s="32">
        <v>70000</v>
      </c>
      <c r="E530" s="17">
        <v>0</v>
      </c>
      <c r="F530" s="32">
        <v>70000</v>
      </c>
      <c r="G530" s="39">
        <v>70000</v>
      </c>
      <c r="H530" s="46"/>
      <c r="I530" s="32">
        <f t="shared" si="28"/>
        <v>70000</v>
      </c>
    </row>
    <row r="531" spans="1:9" s="47" customFormat="1" ht="15.75" hidden="1">
      <c r="A531" s="51"/>
      <c r="B531" s="42" t="s">
        <v>288</v>
      </c>
      <c r="C531" s="46"/>
      <c r="D531" s="89">
        <f>+D532+D535</f>
        <v>90086</v>
      </c>
      <c r="E531" s="17">
        <v>0</v>
      </c>
      <c r="F531" s="89">
        <f>+F532+F535</f>
        <v>90086</v>
      </c>
      <c r="G531" s="122">
        <f>+G532+G535</f>
        <v>90086</v>
      </c>
      <c r="H531" s="46"/>
      <c r="I531" s="32">
        <f t="shared" si="28"/>
        <v>90086</v>
      </c>
    </row>
    <row r="532" spans="1:9" s="47" customFormat="1" ht="27" hidden="1">
      <c r="A532" s="61">
        <v>10116</v>
      </c>
      <c r="B532" s="121" t="s">
        <v>279</v>
      </c>
      <c r="C532" s="46"/>
      <c r="D532" s="27">
        <f aca="true" t="shared" si="36" ref="D532:G533">+D533</f>
        <v>67500</v>
      </c>
      <c r="E532" s="17">
        <v>0</v>
      </c>
      <c r="F532" s="27">
        <f t="shared" si="36"/>
        <v>67500</v>
      </c>
      <c r="G532" s="69">
        <f t="shared" si="36"/>
        <v>67500</v>
      </c>
      <c r="H532" s="46"/>
      <c r="I532" s="32">
        <f t="shared" si="28"/>
        <v>67500</v>
      </c>
    </row>
    <row r="533" spans="1:9" s="47" customFormat="1" ht="67.5" hidden="1">
      <c r="A533" s="61">
        <v>3110</v>
      </c>
      <c r="B533" s="121" t="s">
        <v>218</v>
      </c>
      <c r="C533" s="46"/>
      <c r="D533" s="27">
        <f t="shared" si="36"/>
        <v>67500</v>
      </c>
      <c r="E533" s="17">
        <v>0</v>
      </c>
      <c r="F533" s="27">
        <f t="shared" si="36"/>
        <v>67500</v>
      </c>
      <c r="G533" s="69">
        <f t="shared" si="36"/>
        <v>67500</v>
      </c>
      <c r="H533" s="46"/>
      <c r="I533" s="32">
        <f t="shared" si="28"/>
        <v>67500</v>
      </c>
    </row>
    <row r="534" spans="1:9" s="47" customFormat="1" ht="15.75" hidden="1">
      <c r="A534" s="51"/>
      <c r="B534" s="51"/>
      <c r="C534" s="46" t="s">
        <v>280</v>
      </c>
      <c r="D534" s="32">
        <v>67500</v>
      </c>
      <c r="E534" s="17">
        <v>0</v>
      </c>
      <c r="F534" s="32">
        <v>67500</v>
      </c>
      <c r="G534" s="39">
        <v>67500</v>
      </c>
      <c r="H534" s="46"/>
      <c r="I534" s="32">
        <f t="shared" si="28"/>
        <v>67500</v>
      </c>
    </row>
    <row r="535" spans="1:9" s="47" customFormat="1" ht="141.75" hidden="1">
      <c r="A535" s="62">
        <v>91203</v>
      </c>
      <c r="B535" s="62" t="s">
        <v>289</v>
      </c>
      <c r="C535" s="46"/>
      <c r="D535" s="27">
        <f>+D536</f>
        <v>22586</v>
      </c>
      <c r="E535" s="17">
        <v>0</v>
      </c>
      <c r="F535" s="27">
        <f>+F536</f>
        <v>22586</v>
      </c>
      <c r="G535" s="69">
        <f>+G536</f>
        <v>22586</v>
      </c>
      <c r="H535" s="46"/>
      <c r="I535" s="32">
        <f t="shared" si="28"/>
        <v>22586</v>
      </c>
    </row>
    <row r="536" spans="1:9" s="47" customFormat="1" ht="67.5" hidden="1">
      <c r="A536" s="61">
        <v>3110</v>
      </c>
      <c r="B536" s="121" t="s">
        <v>218</v>
      </c>
      <c r="C536" s="46"/>
      <c r="D536" s="27">
        <f>+D537+D538</f>
        <v>22586</v>
      </c>
      <c r="E536" s="17">
        <v>0</v>
      </c>
      <c r="F536" s="27">
        <f>+F537+F538</f>
        <v>22586</v>
      </c>
      <c r="G536" s="69">
        <f>+G537+G538</f>
        <v>22586</v>
      </c>
      <c r="H536" s="46"/>
      <c r="I536" s="32">
        <f t="shared" si="28"/>
        <v>22586</v>
      </c>
    </row>
    <row r="537" spans="1:9" s="47" customFormat="1" ht="15.75" hidden="1">
      <c r="A537" s="51"/>
      <c r="B537" s="51"/>
      <c r="C537" s="46" t="s">
        <v>290</v>
      </c>
      <c r="D537" s="32">
        <v>7136</v>
      </c>
      <c r="E537" s="17">
        <v>0</v>
      </c>
      <c r="F537" s="32">
        <v>7136</v>
      </c>
      <c r="G537" s="39">
        <v>7136</v>
      </c>
      <c r="H537" s="46"/>
      <c r="I537" s="32">
        <f t="shared" si="28"/>
        <v>7136</v>
      </c>
    </row>
    <row r="538" spans="1:9" s="47" customFormat="1" ht="15.75" hidden="1">
      <c r="A538" s="51"/>
      <c r="B538" s="51"/>
      <c r="C538" s="46" t="s">
        <v>291</v>
      </c>
      <c r="D538" s="32">
        <v>15450</v>
      </c>
      <c r="E538" s="17">
        <v>0</v>
      </c>
      <c r="F538" s="32">
        <v>15450</v>
      </c>
      <c r="G538" s="39">
        <v>15450</v>
      </c>
      <c r="H538" s="46"/>
      <c r="I538" s="32">
        <f t="shared" si="28"/>
        <v>15450</v>
      </c>
    </row>
    <row r="539" spans="1:9" s="47" customFormat="1" ht="15.75" hidden="1">
      <c r="A539" s="51"/>
      <c r="B539" s="51"/>
      <c r="C539" s="46"/>
      <c r="D539" s="32"/>
      <c r="E539" s="17">
        <v>0</v>
      </c>
      <c r="F539" s="32"/>
      <c r="G539" s="39"/>
      <c r="H539" s="46"/>
      <c r="I539" s="32">
        <f t="shared" si="28"/>
        <v>0</v>
      </c>
    </row>
    <row r="540" spans="1:9" s="47" customFormat="1" ht="18.75">
      <c r="A540" s="68"/>
      <c r="B540" s="68" t="s">
        <v>292</v>
      </c>
      <c r="C540" s="23"/>
      <c r="D540" s="16">
        <f aca="true" t="shared" si="37" ref="D540:I540">+D557+D548+D553+D597</f>
        <v>722269</v>
      </c>
      <c r="E540" s="16">
        <f t="shared" si="37"/>
        <v>0</v>
      </c>
      <c r="F540" s="16">
        <f t="shared" si="37"/>
        <v>722269</v>
      </c>
      <c r="G540" s="16">
        <f t="shared" si="37"/>
        <v>159000</v>
      </c>
      <c r="H540" s="16">
        <f t="shared" si="37"/>
        <v>0</v>
      </c>
      <c r="I540" s="16">
        <f t="shared" si="37"/>
        <v>722269</v>
      </c>
    </row>
    <row r="541" spans="1:9" s="47" customFormat="1" ht="45" hidden="1">
      <c r="A541" s="71">
        <v>10116</v>
      </c>
      <c r="B541" s="71" t="s">
        <v>293</v>
      </c>
      <c r="C541" s="46"/>
      <c r="D541" s="27">
        <f>+D542</f>
        <v>330525</v>
      </c>
      <c r="E541" s="88">
        <v>0</v>
      </c>
      <c r="F541" s="27">
        <f>+F542</f>
        <v>330525</v>
      </c>
      <c r="G541" s="69">
        <f>+G542</f>
        <v>330525</v>
      </c>
      <c r="H541" s="46"/>
      <c r="I541" s="32">
        <f t="shared" si="28"/>
        <v>330525</v>
      </c>
    </row>
    <row r="542" spans="1:9" s="47" customFormat="1" ht="67.5" hidden="1">
      <c r="A542" s="61">
        <v>3110</v>
      </c>
      <c r="B542" s="121" t="s">
        <v>218</v>
      </c>
      <c r="C542" s="46"/>
      <c r="D542" s="27">
        <f>+D543+D544+D545+D546+D547</f>
        <v>330525</v>
      </c>
      <c r="E542" s="88">
        <v>0</v>
      </c>
      <c r="F542" s="27">
        <f>+F543+F544+F545+F546+F547</f>
        <v>330525</v>
      </c>
      <c r="G542" s="69">
        <f>+G543+G544+G545+G546+G547</f>
        <v>330525</v>
      </c>
      <c r="H542" s="46"/>
      <c r="I542" s="32">
        <f t="shared" si="28"/>
        <v>330525</v>
      </c>
    </row>
    <row r="543" spans="1:9" s="47" customFormat="1" ht="15.75" hidden="1">
      <c r="A543" s="61"/>
      <c r="B543" s="121"/>
      <c r="C543" s="72" t="s">
        <v>294</v>
      </c>
      <c r="D543" s="35">
        <v>7985</v>
      </c>
      <c r="E543" s="88">
        <v>0</v>
      </c>
      <c r="F543" s="35">
        <v>7985</v>
      </c>
      <c r="G543" s="106">
        <v>7985</v>
      </c>
      <c r="H543" s="46"/>
      <c r="I543" s="32">
        <f t="shared" si="28"/>
        <v>7985</v>
      </c>
    </row>
    <row r="544" spans="1:9" s="47" customFormat="1" ht="31.5" hidden="1">
      <c r="A544" s="61"/>
      <c r="B544" s="121"/>
      <c r="C544" s="72" t="s">
        <v>295</v>
      </c>
      <c r="D544" s="35">
        <v>247220</v>
      </c>
      <c r="E544" s="88">
        <v>0</v>
      </c>
      <c r="F544" s="35">
        <v>247220</v>
      </c>
      <c r="G544" s="106">
        <v>247220</v>
      </c>
      <c r="H544" s="46"/>
      <c r="I544" s="32">
        <f t="shared" si="28"/>
        <v>247220</v>
      </c>
    </row>
    <row r="545" spans="1:9" s="47" customFormat="1" ht="15.75" hidden="1">
      <c r="A545" s="71"/>
      <c r="B545" s="22"/>
      <c r="C545" s="72" t="s">
        <v>296</v>
      </c>
      <c r="D545" s="35">
        <v>14329</v>
      </c>
      <c r="E545" s="88">
        <v>0</v>
      </c>
      <c r="F545" s="35">
        <v>14329</v>
      </c>
      <c r="G545" s="106">
        <v>14329</v>
      </c>
      <c r="H545" s="46"/>
      <c r="I545" s="32">
        <f aca="true" t="shared" si="38" ref="I545:I608">+G545-H545</f>
        <v>14329</v>
      </c>
    </row>
    <row r="546" spans="1:9" ht="15.75" hidden="1">
      <c r="A546" s="71"/>
      <c r="B546" s="22"/>
      <c r="C546" s="72" t="s">
        <v>297</v>
      </c>
      <c r="D546" s="35">
        <v>29117</v>
      </c>
      <c r="E546" s="88">
        <v>0</v>
      </c>
      <c r="F546" s="35">
        <v>29117</v>
      </c>
      <c r="G546" s="106">
        <v>29117</v>
      </c>
      <c r="H546" s="26"/>
      <c r="I546" s="32">
        <f t="shared" si="38"/>
        <v>29117</v>
      </c>
    </row>
    <row r="547" spans="1:9" ht="31.5" hidden="1">
      <c r="A547" s="71"/>
      <c r="B547" s="71"/>
      <c r="C547" s="72" t="s">
        <v>298</v>
      </c>
      <c r="D547" s="35">
        <v>31874</v>
      </c>
      <c r="E547" s="88">
        <v>0</v>
      </c>
      <c r="F547" s="35">
        <v>31874</v>
      </c>
      <c r="G547" s="106">
        <v>31874</v>
      </c>
      <c r="H547" s="26"/>
      <c r="I547" s="32">
        <f t="shared" si="38"/>
        <v>31874</v>
      </c>
    </row>
    <row r="548" spans="1:9" ht="27">
      <c r="A548" s="42">
        <v>10116</v>
      </c>
      <c r="B548" s="121" t="s">
        <v>279</v>
      </c>
      <c r="C548" s="72"/>
      <c r="D548" s="87">
        <f>+D549+D551</f>
        <v>239834</v>
      </c>
      <c r="E548" s="88">
        <v>0</v>
      </c>
      <c r="F548" s="87">
        <f>+F549+F551</f>
        <v>239834</v>
      </c>
      <c r="G548" s="87">
        <f>+G549+G551</f>
        <v>0</v>
      </c>
      <c r="H548" s="87">
        <f>+H549+H551</f>
        <v>0</v>
      </c>
      <c r="I548" s="87">
        <f>+I549+I551</f>
        <v>239834</v>
      </c>
    </row>
    <row r="549" spans="1:9" ht="67.5">
      <c r="A549" s="61">
        <v>3110</v>
      </c>
      <c r="B549" s="121" t="s">
        <v>218</v>
      </c>
      <c r="C549" s="72"/>
      <c r="D549" s="30">
        <f>+D550</f>
        <v>238422</v>
      </c>
      <c r="E549" s="17">
        <v>0</v>
      </c>
      <c r="F549" s="30">
        <f>+F550</f>
        <v>238422</v>
      </c>
      <c r="G549" s="30">
        <f>+G550</f>
        <v>0</v>
      </c>
      <c r="H549" s="30">
        <f>+H550</f>
        <v>0</v>
      </c>
      <c r="I549" s="30">
        <f>+I550</f>
        <v>238422</v>
      </c>
    </row>
    <row r="550" spans="1:9" ht="31.5">
      <c r="A550" s="71"/>
      <c r="B550" s="71"/>
      <c r="C550" s="41" t="s">
        <v>299</v>
      </c>
      <c r="D550" s="35">
        <v>238422</v>
      </c>
      <c r="E550" s="17">
        <v>0</v>
      </c>
      <c r="F550" s="35">
        <v>238422</v>
      </c>
      <c r="G550" s="106"/>
      <c r="H550" s="26"/>
      <c r="I550" s="32">
        <v>238422</v>
      </c>
    </row>
    <row r="551" spans="1:9" ht="45">
      <c r="A551" s="42">
        <v>3132</v>
      </c>
      <c r="B551" s="50" t="s">
        <v>407</v>
      </c>
      <c r="C551" s="72"/>
      <c r="D551" s="30">
        <f>+D552</f>
        <v>1412</v>
      </c>
      <c r="E551" s="17">
        <v>0</v>
      </c>
      <c r="F551" s="30">
        <f>+F552</f>
        <v>1412</v>
      </c>
      <c r="G551" s="30">
        <f>+G552</f>
        <v>0</v>
      </c>
      <c r="H551" s="30">
        <f>+H552</f>
        <v>0</v>
      </c>
      <c r="I551" s="30">
        <f>+I552</f>
        <v>1412</v>
      </c>
    </row>
    <row r="552" spans="1:9" ht="31.5">
      <c r="A552" s="71"/>
      <c r="B552" s="71"/>
      <c r="C552" s="41" t="s">
        <v>299</v>
      </c>
      <c r="D552" s="35">
        <v>1412</v>
      </c>
      <c r="E552" s="17">
        <v>0</v>
      </c>
      <c r="F552" s="35">
        <v>1412</v>
      </c>
      <c r="G552" s="106"/>
      <c r="H552" s="26"/>
      <c r="I552" s="32">
        <v>1412</v>
      </c>
    </row>
    <row r="553" spans="1:9" ht="15.75">
      <c r="A553" s="71">
        <v>250404</v>
      </c>
      <c r="B553" s="71" t="s">
        <v>300</v>
      </c>
      <c r="C553" s="41"/>
      <c r="D553" s="87">
        <f>+D554</f>
        <v>225412</v>
      </c>
      <c r="E553" s="88">
        <v>0</v>
      </c>
      <c r="F553" s="87">
        <f>+F554</f>
        <v>225412</v>
      </c>
      <c r="G553" s="87">
        <f>+G554</f>
        <v>0</v>
      </c>
      <c r="H553" s="87">
        <f>+H554</f>
        <v>0</v>
      </c>
      <c r="I553" s="87">
        <f>+I554</f>
        <v>225412</v>
      </c>
    </row>
    <row r="554" spans="1:9" ht="75">
      <c r="A554" s="71">
        <v>3210</v>
      </c>
      <c r="B554" s="71" t="s">
        <v>503</v>
      </c>
      <c r="C554" s="41"/>
      <c r="D554" s="30">
        <f>+D555+D556</f>
        <v>225412</v>
      </c>
      <c r="E554" s="70">
        <v>0</v>
      </c>
      <c r="F554" s="30">
        <f>+F555+F556</f>
        <v>225412</v>
      </c>
      <c r="G554" s="30">
        <f>+G555+G556</f>
        <v>0</v>
      </c>
      <c r="H554" s="30">
        <f>+H555+H556</f>
        <v>0</v>
      </c>
      <c r="I554" s="30">
        <f>+I555+I556</f>
        <v>225412</v>
      </c>
    </row>
    <row r="555" spans="1:9" ht="63">
      <c r="A555" s="71"/>
      <c r="B555" s="71"/>
      <c r="C555" s="41" t="s">
        <v>301</v>
      </c>
      <c r="D555" s="35">
        <v>221912</v>
      </c>
      <c r="E555" s="17">
        <v>0</v>
      </c>
      <c r="F555" s="35">
        <v>221912</v>
      </c>
      <c r="G555" s="106"/>
      <c r="H555" s="26"/>
      <c r="I555" s="32">
        <v>221912</v>
      </c>
    </row>
    <row r="556" spans="1:9" ht="47.25">
      <c r="A556" s="71"/>
      <c r="B556" s="71"/>
      <c r="C556" s="41" t="s">
        <v>302</v>
      </c>
      <c r="D556" s="35">
        <v>3500</v>
      </c>
      <c r="E556" s="17">
        <v>0</v>
      </c>
      <c r="F556" s="35">
        <v>3500</v>
      </c>
      <c r="G556" s="106"/>
      <c r="H556" s="26"/>
      <c r="I556" s="32">
        <v>3500</v>
      </c>
    </row>
    <row r="557" spans="1:9" ht="15.75">
      <c r="A557" s="61">
        <v>160101</v>
      </c>
      <c r="B557" s="61" t="s">
        <v>303</v>
      </c>
      <c r="C557" s="46"/>
      <c r="D557" s="89">
        <f>+D558</f>
        <v>178000</v>
      </c>
      <c r="E557" s="88">
        <v>0</v>
      </c>
      <c r="F557" s="89">
        <f>+F558</f>
        <v>178000</v>
      </c>
      <c r="G557" s="89">
        <f>+G558</f>
        <v>159000</v>
      </c>
      <c r="H557" s="89">
        <f>+H558</f>
        <v>0</v>
      </c>
      <c r="I557" s="89">
        <f>+I558</f>
        <v>178000</v>
      </c>
    </row>
    <row r="558" spans="1:9" ht="110.25" customHeight="1">
      <c r="A558" s="61">
        <v>2281</v>
      </c>
      <c r="B558" s="121" t="s">
        <v>304</v>
      </c>
      <c r="C558" s="26"/>
      <c r="D558" s="44">
        <f aca="true" t="shared" si="39" ref="D558:I558">+D559+D560+D596</f>
        <v>178000</v>
      </c>
      <c r="E558" s="44">
        <f t="shared" si="39"/>
        <v>0</v>
      </c>
      <c r="F558" s="44">
        <f t="shared" si="39"/>
        <v>178000</v>
      </c>
      <c r="G558" s="44">
        <f t="shared" si="39"/>
        <v>159000</v>
      </c>
      <c r="H558" s="44">
        <f t="shared" si="39"/>
        <v>0</v>
      </c>
      <c r="I558" s="44">
        <f t="shared" si="39"/>
        <v>178000</v>
      </c>
    </row>
    <row r="559" spans="1:9" ht="62.25" customHeight="1">
      <c r="A559" s="127"/>
      <c r="B559" s="121"/>
      <c r="C559" s="128" t="s">
        <v>305</v>
      </c>
      <c r="D559" s="35">
        <v>60000</v>
      </c>
      <c r="E559" s="17">
        <v>0</v>
      </c>
      <c r="F559" s="35">
        <v>60000</v>
      </c>
      <c r="G559" s="106">
        <v>60000</v>
      </c>
      <c r="H559" s="26"/>
      <c r="I559" s="32">
        <f t="shared" si="38"/>
        <v>60000</v>
      </c>
    </row>
    <row r="560" spans="1:9" ht="62.25" customHeight="1">
      <c r="A560" s="51"/>
      <c r="B560" s="51"/>
      <c r="C560" s="128" t="s">
        <v>306</v>
      </c>
      <c r="D560" s="35">
        <v>99000</v>
      </c>
      <c r="E560" s="17">
        <v>0</v>
      </c>
      <c r="F560" s="35">
        <v>99000</v>
      </c>
      <c r="G560" s="106">
        <v>99000</v>
      </c>
      <c r="H560" s="26"/>
      <c r="I560" s="32">
        <f t="shared" si="38"/>
        <v>99000</v>
      </c>
    </row>
    <row r="561" spans="1:9" ht="15.75" hidden="1">
      <c r="A561" s="51"/>
      <c r="B561" s="51"/>
      <c r="C561" s="46"/>
      <c r="D561" s="35"/>
      <c r="E561" s="17">
        <v>0</v>
      </c>
      <c r="F561" s="35"/>
      <c r="G561" s="106"/>
      <c r="H561" s="26"/>
      <c r="I561" s="32">
        <f t="shared" si="38"/>
        <v>0</v>
      </c>
    </row>
    <row r="562" spans="1:9" ht="15.75" hidden="1">
      <c r="A562" s="61">
        <v>250404</v>
      </c>
      <c r="B562" s="61" t="s">
        <v>300</v>
      </c>
      <c r="C562" s="46"/>
      <c r="D562" s="27">
        <f>+D563</f>
        <v>4803066</v>
      </c>
      <c r="E562" s="17">
        <v>0</v>
      </c>
      <c r="F562" s="27">
        <f>+F563</f>
        <v>4803066</v>
      </c>
      <c r="G562" s="69">
        <f>+G563</f>
        <v>4803066</v>
      </c>
      <c r="H562" s="26"/>
      <c r="I562" s="32">
        <f t="shared" si="38"/>
        <v>4803066</v>
      </c>
    </row>
    <row r="563" spans="1:9" ht="94.5" hidden="1">
      <c r="A563" s="61">
        <v>2281</v>
      </c>
      <c r="B563" s="121" t="s">
        <v>304</v>
      </c>
      <c r="C563" s="26"/>
      <c r="D563" s="129">
        <f>+D564+D565+D566+D567+D568</f>
        <v>4803066</v>
      </c>
      <c r="E563" s="17">
        <v>0</v>
      </c>
      <c r="F563" s="129">
        <f>+F564+F565+F566+F567+F568</f>
        <v>4803066</v>
      </c>
      <c r="G563" s="130">
        <f>+G564+G565+G566+G567+G568</f>
        <v>4803066</v>
      </c>
      <c r="H563" s="26"/>
      <c r="I563" s="32">
        <f t="shared" si="38"/>
        <v>4803066</v>
      </c>
    </row>
    <row r="564" spans="1:9" ht="15.75" hidden="1">
      <c r="A564" s="61"/>
      <c r="B564" s="93"/>
      <c r="C564" s="46" t="s">
        <v>307</v>
      </c>
      <c r="D564" s="35">
        <v>2915000</v>
      </c>
      <c r="E564" s="17">
        <v>0</v>
      </c>
      <c r="F564" s="35">
        <v>2915000</v>
      </c>
      <c r="G564" s="106">
        <v>2915000</v>
      </c>
      <c r="H564" s="26"/>
      <c r="I564" s="32">
        <f t="shared" si="38"/>
        <v>2915000</v>
      </c>
    </row>
    <row r="565" spans="1:9" ht="15.75" hidden="1">
      <c r="A565" s="51"/>
      <c r="B565" s="51"/>
      <c r="C565" s="128" t="s">
        <v>308</v>
      </c>
      <c r="D565" s="35">
        <v>1414878</v>
      </c>
      <c r="E565" s="17">
        <v>0</v>
      </c>
      <c r="F565" s="35">
        <v>1414878</v>
      </c>
      <c r="G565" s="106">
        <v>1414878</v>
      </c>
      <c r="H565" s="131"/>
      <c r="I565" s="32">
        <f t="shared" si="38"/>
        <v>1414878</v>
      </c>
    </row>
    <row r="566" spans="1:9" ht="15.75" hidden="1">
      <c r="A566" s="51"/>
      <c r="B566" s="51"/>
      <c r="C566" s="128" t="s">
        <v>309</v>
      </c>
      <c r="D566" s="35">
        <v>99000</v>
      </c>
      <c r="E566" s="17">
        <v>0</v>
      </c>
      <c r="F566" s="35">
        <v>99000</v>
      </c>
      <c r="G566" s="106">
        <v>99000</v>
      </c>
      <c r="H566" s="26"/>
      <c r="I566" s="32">
        <f t="shared" si="38"/>
        <v>99000</v>
      </c>
    </row>
    <row r="567" spans="1:9" ht="31.5" hidden="1">
      <c r="A567" s="51"/>
      <c r="B567" s="51"/>
      <c r="C567" s="128" t="s">
        <v>310</v>
      </c>
      <c r="D567" s="35">
        <v>193162</v>
      </c>
      <c r="E567" s="17">
        <v>0</v>
      </c>
      <c r="F567" s="35">
        <v>193162</v>
      </c>
      <c r="G567" s="106">
        <v>193162</v>
      </c>
      <c r="H567" s="26"/>
      <c r="I567" s="32">
        <f t="shared" si="38"/>
        <v>193162</v>
      </c>
    </row>
    <row r="568" spans="1:9" ht="31.5" hidden="1">
      <c r="A568" s="51"/>
      <c r="B568" s="51"/>
      <c r="C568" s="128" t="s">
        <v>311</v>
      </c>
      <c r="D568" s="35">
        <v>181026</v>
      </c>
      <c r="E568" s="17">
        <v>0</v>
      </c>
      <c r="F568" s="35">
        <v>181026</v>
      </c>
      <c r="G568" s="106">
        <v>181026</v>
      </c>
      <c r="H568" s="26"/>
      <c r="I568" s="32">
        <f t="shared" si="38"/>
        <v>181026</v>
      </c>
    </row>
    <row r="569" spans="1:9" ht="68.25" customHeight="1" hidden="1">
      <c r="A569" s="93"/>
      <c r="B569" s="68" t="s">
        <v>312</v>
      </c>
      <c r="C569" s="26"/>
      <c r="D569" s="89">
        <f>+D570</f>
        <v>2492058</v>
      </c>
      <c r="E569" s="17">
        <v>0</v>
      </c>
      <c r="F569" s="89">
        <f>+F570</f>
        <v>2492058</v>
      </c>
      <c r="G569" s="122">
        <f>+G570</f>
        <v>2492058</v>
      </c>
      <c r="H569" s="26"/>
      <c r="I569" s="32">
        <f t="shared" si="38"/>
        <v>2492058</v>
      </c>
    </row>
    <row r="570" spans="1:9" ht="110.25" hidden="1">
      <c r="A570" s="132">
        <v>130107</v>
      </c>
      <c r="B570" s="62" t="s">
        <v>313</v>
      </c>
      <c r="C570" s="26"/>
      <c r="D570" s="27">
        <f>+D571+D573</f>
        <v>2492058</v>
      </c>
      <c r="E570" s="17">
        <v>0</v>
      </c>
      <c r="F570" s="27">
        <f>+F571+F573</f>
        <v>2492058</v>
      </c>
      <c r="G570" s="69">
        <f>+G571+G573</f>
        <v>2492058</v>
      </c>
      <c r="H570" s="26"/>
      <c r="I570" s="32">
        <f t="shared" si="38"/>
        <v>2492058</v>
      </c>
    </row>
    <row r="571" spans="1:9" ht="67.5" hidden="1">
      <c r="A571" s="132">
        <v>3110</v>
      </c>
      <c r="B571" s="121" t="s">
        <v>218</v>
      </c>
      <c r="C571" s="26"/>
      <c r="D571" s="27">
        <f>+D572</f>
        <v>241000</v>
      </c>
      <c r="E571" s="17">
        <v>0</v>
      </c>
      <c r="F571" s="27">
        <f>+F572</f>
        <v>241000</v>
      </c>
      <c r="G571" s="69">
        <f>+G572</f>
        <v>241000</v>
      </c>
      <c r="H571" s="26"/>
      <c r="I571" s="32">
        <f t="shared" si="38"/>
        <v>241000</v>
      </c>
    </row>
    <row r="572" spans="1:9" ht="15.75" hidden="1">
      <c r="A572" s="132"/>
      <c r="B572" s="121"/>
      <c r="C572" s="72" t="s">
        <v>314</v>
      </c>
      <c r="D572" s="32">
        <v>241000</v>
      </c>
      <c r="E572" s="17">
        <v>0</v>
      </c>
      <c r="F572" s="32">
        <v>241000</v>
      </c>
      <c r="G572" s="39">
        <v>241000</v>
      </c>
      <c r="H572" s="26"/>
      <c r="I572" s="32">
        <f t="shared" si="38"/>
        <v>241000</v>
      </c>
    </row>
    <row r="573" spans="1:9" ht="40.5" hidden="1">
      <c r="A573" s="132">
        <v>3132</v>
      </c>
      <c r="B573" s="121" t="s">
        <v>315</v>
      </c>
      <c r="C573" s="72"/>
      <c r="D573" s="27">
        <f>+D574+D575+D576+D577+D578</f>
        <v>2251058</v>
      </c>
      <c r="E573" s="17">
        <v>0</v>
      </c>
      <c r="F573" s="27">
        <f>+F574+F575+F576+F577+F578</f>
        <v>2251058</v>
      </c>
      <c r="G573" s="69">
        <f>+G574+G575+G576+G577+G578</f>
        <v>2251058</v>
      </c>
      <c r="H573" s="26"/>
      <c r="I573" s="32">
        <f t="shared" si="38"/>
        <v>2251058</v>
      </c>
    </row>
    <row r="574" spans="1:9" ht="31.5" hidden="1">
      <c r="A574" s="93"/>
      <c r="B574" s="93"/>
      <c r="C574" s="72" t="s">
        <v>316</v>
      </c>
      <c r="D574" s="32">
        <v>192192</v>
      </c>
      <c r="E574" s="17">
        <v>0</v>
      </c>
      <c r="F574" s="32">
        <v>192192</v>
      </c>
      <c r="G574" s="39">
        <v>192192</v>
      </c>
      <c r="H574" s="26"/>
      <c r="I574" s="32">
        <f t="shared" si="38"/>
        <v>192192</v>
      </c>
    </row>
    <row r="575" spans="1:9" ht="31.5" hidden="1">
      <c r="A575" s="93"/>
      <c r="B575" s="93"/>
      <c r="C575" s="72" t="s">
        <v>317</v>
      </c>
      <c r="D575" s="32">
        <v>1350337</v>
      </c>
      <c r="E575" s="17">
        <v>0</v>
      </c>
      <c r="F575" s="32">
        <v>1350337</v>
      </c>
      <c r="G575" s="39">
        <v>1350337</v>
      </c>
      <c r="H575" s="26"/>
      <c r="I575" s="32">
        <f t="shared" si="38"/>
        <v>1350337</v>
      </c>
    </row>
    <row r="576" spans="1:9" ht="31.5" hidden="1">
      <c r="A576" s="93"/>
      <c r="B576" s="93"/>
      <c r="C576" s="72" t="s">
        <v>318</v>
      </c>
      <c r="D576" s="32">
        <v>192192</v>
      </c>
      <c r="E576" s="17">
        <v>0</v>
      </c>
      <c r="F576" s="32">
        <v>192192</v>
      </c>
      <c r="G576" s="39">
        <v>192192</v>
      </c>
      <c r="H576" s="26"/>
      <c r="I576" s="32">
        <f t="shared" si="38"/>
        <v>192192</v>
      </c>
    </row>
    <row r="577" spans="1:9" ht="15.75" hidden="1">
      <c r="A577" s="93"/>
      <c r="B577" s="93"/>
      <c r="C577" s="72" t="s">
        <v>319</v>
      </c>
      <c r="D577" s="32">
        <v>448480</v>
      </c>
      <c r="E577" s="17">
        <v>0</v>
      </c>
      <c r="F577" s="32">
        <v>448480</v>
      </c>
      <c r="G577" s="39">
        <v>448480</v>
      </c>
      <c r="H577" s="26"/>
      <c r="I577" s="32">
        <f t="shared" si="38"/>
        <v>448480</v>
      </c>
    </row>
    <row r="578" spans="1:9" ht="31.5" hidden="1">
      <c r="A578" s="93"/>
      <c r="B578" s="93"/>
      <c r="C578" s="72" t="s">
        <v>320</v>
      </c>
      <c r="D578" s="32">
        <v>67857</v>
      </c>
      <c r="E578" s="17">
        <v>0</v>
      </c>
      <c r="F578" s="32">
        <v>67857</v>
      </c>
      <c r="G578" s="39">
        <v>67857</v>
      </c>
      <c r="H578" s="26"/>
      <c r="I578" s="32">
        <f t="shared" si="38"/>
        <v>67857</v>
      </c>
    </row>
    <row r="579" spans="1:9" ht="37.5" customHeight="1" hidden="1">
      <c r="A579" s="93"/>
      <c r="B579" s="68" t="s">
        <v>321</v>
      </c>
      <c r="C579" s="26"/>
      <c r="D579" s="129">
        <f>+D580+D583+D587+D592</f>
        <v>431292</v>
      </c>
      <c r="E579" s="17">
        <v>0</v>
      </c>
      <c r="F579" s="129">
        <f>+F580+F583+F587+F592</f>
        <v>431292</v>
      </c>
      <c r="G579" s="130">
        <f>+G580+G583+G587+G592</f>
        <v>431292</v>
      </c>
      <c r="H579" s="26"/>
      <c r="I579" s="32">
        <f t="shared" si="38"/>
        <v>431292</v>
      </c>
    </row>
    <row r="580" spans="1:9" ht="42" customHeight="1" hidden="1">
      <c r="A580" s="61">
        <v>10116</v>
      </c>
      <c r="B580" s="121" t="s">
        <v>293</v>
      </c>
      <c r="C580" s="26"/>
      <c r="D580" s="27">
        <f>+D581</f>
        <v>3900</v>
      </c>
      <c r="E580" s="17">
        <v>0</v>
      </c>
      <c r="F580" s="27">
        <f>+F581</f>
        <v>3900</v>
      </c>
      <c r="G580" s="69">
        <f>+G581</f>
        <v>3900</v>
      </c>
      <c r="H580" s="26"/>
      <c r="I580" s="32">
        <f t="shared" si="38"/>
        <v>3900</v>
      </c>
    </row>
    <row r="581" spans="1:9" ht="72.75" customHeight="1" hidden="1">
      <c r="A581" s="133">
        <v>3110</v>
      </c>
      <c r="B581" s="134" t="s">
        <v>218</v>
      </c>
      <c r="C581" s="26"/>
      <c r="D581" s="27">
        <f>+D582</f>
        <v>3900</v>
      </c>
      <c r="E581" s="17">
        <v>0</v>
      </c>
      <c r="F581" s="27">
        <v>3900</v>
      </c>
      <c r="G581" s="69">
        <f>+G582</f>
        <v>3900</v>
      </c>
      <c r="H581" s="26"/>
      <c r="I581" s="32">
        <f t="shared" si="38"/>
        <v>3900</v>
      </c>
    </row>
    <row r="582" spans="1:9" ht="15.75" hidden="1">
      <c r="A582" s="135"/>
      <c r="B582" s="26"/>
      <c r="C582" s="136" t="s">
        <v>322</v>
      </c>
      <c r="D582" s="137">
        <v>3900</v>
      </c>
      <c r="E582" s="17">
        <v>0</v>
      </c>
      <c r="F582" s="138">
        <v>3900</v>
      </c>
      <c r="G582" s="139">
        <v>3900</v>
      </c>
      <c r="H582" s="26"/>
      <c r="I582" s="32">
        <f t="shared" si="38"/>
        <v>3900</v>
      </c>
    </row>
    <row r="583" spans="1:9" ht="15.75" hidden="1">
      <c r="A583" s="71">
        <v>110201</v>
      </c>
      <c r="B583" s="127" t="s">
        <v>323</v>
      </c>
      <c r="C583" s="136"/>
      <c r="D583" s="140">
        <f>+D584</f>
        <v>43400</v>
      </c>
      <c r="E583" s="17">
        <v>0</v>
      </c>
      <c r="F583" s="140">
        <f>+F584</f>
        <v>43400</v>
      </c>
      <c r="G583" s="141">
        <f>+G584</f>
        <v>43400</v>
      </c>
      <c r="H583" s="26"/>
      <c r="I583" s="32">
        <f t="shared" si="38"/>
        <v>43400</v>
      </c>
    </row>
    <row r="584" spans="1:9" ht="67.5" hidden="1">
      <c r="A584" s="142">
        <v>3110</v>
      </c>
      <c r="B584" s="143" t="s">
        <v>218</v>
      </c>
      <c r="C584" s="144"/>
      <c r="D584" s="140">
        <f>+D585+D586</f>
        <v>43400</v>
      </c>
      <c r="E584" s="17">
        <v>0</v>
      </c>
      <c r="F584" s="140">
        <f>+F585+F586</f>
        <v>43400</v>
      </c>
      <c r="G584" s="141">
        <f>+G585+G586</f>
        <v>43400</v>
      </c>
      <c r="H584" s="26"/>
      <c r="I584" s="32">
        <f t="shared" si="38"/>
        <v>43400</v>
      </c>
    </row>
    <row r="585" spans="1:9" ht="15.75" hidden="1">
      <c r="A585" s="145"/>
      <c r="B585" s="2"/>
      <c r="C585" s="145" t="s">
        <v>324</v>
      </c>
      <c r="D585" s="146">
        <v>23400</v>
      </c>
      <c r="E585" s="17">
        <v>0</v>
      </c>
      <c r="F585" s="146">
        <v>23400</v>
      </c>
      <c r="G585" s="147">
        <v>23400</v>
      </c>
      <c r="H585" s="26"/>
      <c r="I585" s="32">
        <f t="shared" si="38"/>
        <v>23400</v>
      </c>
    </row>
    <row r="586" spans="1:9" ht="15.75" hidden="1">
      <c r="A586" s="145"/>
      <c r="B586" s="145"/>
      <c r="C586" s="145" t="s">
        <v>325</v>
      </c>
      <c r="D586" s="146">
        <v>20000</v>
      </c>
      <c r="E586" s="17">
        <v>0</v>
      </c>
      <c r="F586" s="146">
        <v>20000</v>
      </c>
      <c r="G586" s="147">
        <v>20000</v>
      </c>
      <c r="H586" s="26"/>
      <c r="I586" s="32">
        <f t="shared" si="38"/>
        <v>20000</v>
      </c>
    </row>
    <row r="587" spans="1:9" ht="57" customHeight="1" hidden="1">
      <c r="A587" s="148">
        <v>110204</v>
      </c>
      <c r="B587" s="148" t="s">
        <v>326</v>
      </c>
      <c r="C587" s="149"/>
      <c r="D587" s="150">
        <f>+D588</f>
        <v>283992</v>
      </c>
      <c r="E587" s="17">
        <v>0</v>
      </c>
      <c r="F587" s="150">
        <f>+F588</f>
        <v>283992</v>
      </c>
      <c r="G587" s="151">
        <f>+G588</f>
        <v>283992</v>
      </c>
      <c r="H587" s="26"/>
      <c r="I587" s="32">
        <f t="shared" si="38"/>
        <v>283992</v>
      </c>
    </row>
    <row r="588" spans="1:9" ht="67.5" hidden="1">
      <c r="A588" s="142">
        <v>3110</v>
      </c>
      <c r="B588" s="152" t="s">
        <v>218</v>
      </c>
      <c r="C588" s="26"/>
      <c r="D588" s="153">
        <f>+D589+D590+D591</f>
        <v>283992</v>
      </c>
      <c r="E588" s="17">
        <v>0</v>
      </c>
      <c r="F588" s="153">
        <f>+F589+F590+F591</f>
        <v>283992</v>
      </c>
      <c r="G588" s="154">
        <f>+G589+G590+G591</f>
        <v>283992</v>
      </c>
      <c r="H588" s="26"/>
      <c r="I588" s="32">
        <f t="shared" si="38"/>
        <v>283992</v>
      </c>
    </row>
    <row r="589" spans="1:9" ht="15.75" hidden="1">
      <c r="A589" s="155"/>
      <c r="B589" s="143"/>
      <c r="C589" s="144" t="s">
        <v>327</v>
      </c>
      <c r="D589" s="156">
        <v>60000</v>
      </c>
      <c r="E589" s="17">
        <v>0</v>
      </c>
      <c r="F589" s="156">
        <v>60000</v>
      </c>
      <c r="G589" s="157">
        <v>60000</v>
      </c>
      <c r="H589" s="26"/>
      <c r="I589" s="32">
        <f t="shared" si="38"/>
        <v>60000</v>
      </c>
    </row>
    <row r="590" spans="1:9" ht="15.75" hidden="1">
      <c r="A590" s="145"/>
      <c r="B590" s="145"/>
      <c r="C590" s="145" t="s">
        <v>328</v>
      </c>
      <c r="D590" s="158">
        <v>124992</v>
      </c>
      <c r="E590" s="17">
        <v>0</v>
      </c>
      <c r="F590" s="158">
        <v>124992</v>
      </c>
      <c r="G590" s="159">
        <v>124992</v>
      </c>
      <c r="H590" s="26"/>
      <c r="I590" s="32">
        <f t="shared" si="38"/>
        <v>124992</v>
      </c>
    </row>
    <row r="591" spans="1:9" ht="30" hidden="1">
      <c r="A591" s="145"/>
      <c r="B591" s="145"/>
      <c r="C591" s="145" t="s">
        <v>329</v>
      </c>
      <c r="D591" s="158">
        <v>99000</v>
      </c>
      <c r="E591" s="17">
        <v>0</v>
      </c>
      <c r="F591" s="158">
        <v>99000</v>
      </c>
      <c r="G591" s="159">
        <v>99000</v>
      </c>
      <c r="H591" s="26"/>
      <c r="I591" s="32">
        <f t="shared" si="38"/>
        <v>99000</v>
      </c>
    </row>
    <row r="592" spans="1:9" ht="47.25" hidden="1">
      <c r="A592" s="160">
        <v>110205</v>
      </c>
      <c r="B592" s="160" t="s">
        <v>330</v>
      </c>
      <c r="C592" s="145"/>
      <c r="D592" s="161">
        <f>+D593</f>
        <v>100000</v>
      </c>
      <c r="E592" s="17">
        <v>0</v>
      </c>
      <c r="F592" s="161">
        <f>+F593</f>
        <v>100000</v>
      </c>
      <c r="G592" s="162">
        <f>+G593</f>
        <v>100000</v>
      </c>
      <c r="H592" s="26"/>
      <c r="I592" s="32">
        <f t="shared" si="38"/>
        <v>100000</v>
      </c>
    </row>
    <row r="593" spans="1:9" ht="67.5" hidden="1">
      <c r="A593" s="142">
        <v>3110</v>
      </c>
      <c r="B593" s="152" t="s">
        <v>218</v>
      </c>
      <c r="C593" s="145"/>
      <c r="D593" s="161">
        <f>+D594+D595</f>
        <v>100000</v>
      </c>
      <c r="E593" s="17">
        <v>0</v>
      </c>
      <c r="F593" s="161">
        <f>+F594+F595</f>
        <v>100000</v>
      </c>
      <c r="G593" s="162">
        <f>+G594+G595</f>
        <v>100000</v>
      </c>
      <c r="H593" s="26"/>
      <c r="I593" s="32">
        <f t="shared" si="38"/>
        <v>100000</v>
      </c>
    </row>
    <row r="594" spans="1:9" ht="45" hidden="1">
      <c r="A594" s="145"/>
      <c r="B594" s="145"/>
      <c r="C594" s="145" t="s">
        <v>331</v>
      </c>
      <c r="D594" s="146">
        <v>80000</v>
      </c>
      <c r="E594" s="17">
        <v>0</v>
      </c>
      <c r="F594" s="146">
        <v>80000</v>
      </c>
      <c r="G594" s="147">
        <v>80000</v>
      </c>
      <c r="H594" s="26"/>
      <c r="I594" s="32">
        <f t="shared" si="38"/>
        <v>80000</v>
      </c>
    </row>
    <row r="595" spans="1:9" ht="45" hidden="1">
      <c r="A595" s="149"/>
      <c r="B595" s="149"/>
      <c r="C595" s="145" t="s">
        <v>332</v>
      </c>
      <c r="D595" s="146">
        <v>20000</v>
      </c>
      <c r="E595" s="17">
        <v>0</v>
      </c>
      <c r="F595" s="146">
        <v>20000</v>
      </c>
      <c r="G595" s="147">
        <v>20000</v>
      </c>
      <c r="H595" s="26"/>
      <c r="I595" s="32">
        <f t="shared" si="38"/>
        <v>20000</v>
      </c>
    </row>
    <row r="596" spans="1:9" ht="31.5">
      <c r="A596" s="135"/>
      <c r="B596" s="135"/>
      <c r="C596" s="41" t="s">
        <v>299</v>
      </c>
      <c r="D596" s="163">
        <v>19000</v>
      </c>
      <c r="E596" s="164">
        <v>0</v>
      </c>
      <c r="F596" s="163">
        <v>19000</v>
      </c>
      <c r="G596" s="163"/>
      <c r="H596" s="165"/>
      <c r="I596" s="100">
        <v>19000</v>
      </c>
    </row>
    <row r="597" spans="1:9" ht="157.5">
      <c r="A597" s="68">
        <v>170703</v>
      </c>
      <c r="B597" s="68" t="s">
        <v>460</v>
      </c>
      <c r="C597" s="41"/>
      <c r="D597" s="87">
        <f>+D598</f>
        <v>79023</v>
      </c>
      <c r="E597" s="87">
        <f aca="true" t="shared" si="40" ref="E597:I598">+E598</f>
        <v>0</v>
      </c>
      <c r="F597" s="87">
        <f t="shared" si="40"/>
        <v>79023</v>
      </c>
      <c r="G597" s="87">
        <f t="shared" si="40"/>
        <v>0</v>
      </c>
      <c r="H597" s="87">
        <f t="shared" si="40"/>
        <v>0</v>
      </c>
      <c r="I597" s="87">
        <f t="shared" si="40"/>
        <v>79023</v>
      </c>
    </row>
    <row r="598" spans="1:9" ht="45">
      <c r="A598" s="71">
        <v>3122</v>
      </c>
      <c r="B598" s="29" t="s">
        <v>392</v>
      </c>
      <c r="C598" s="41"/>
      <c r="D598" s="30">
        <f>+D599</f>
        <v>79023</v>
      </c>
      <c r="E598" s="30">
        <f t="shared" si="40"/>
        <v>0</v>
      </c>
      <c r="F598" s="30">
        <f t="shared" si="40"/>
        <v>79023</v>
      </c>
      <c r="G598" s="30">
        <f t="shared" si="40"/>
        <v>0</v>
      </c>
      <c r="H598" s="30">
        <f t="shared" si="40"/>
        <v>0</v>
      </c>
      <c r="I598" s="30">
        <f t="shared" si="40"/>
        <v>79023</v>
      </c>
    </row>
    <row r="599" spans="1:9" ht="63">
      <c r="A599" s="135"/>
      <c r="B599" s="135"/>
      <c r="C599" s="41" t="s">
        <v>333</v>
      </c>
      <c r="D599" s="35">
        <v>79023</v>
      </c>
      <c r="E599" s="17">
        <v>0</v>
      </c>
      <c r="F599" s="35">
        <v>79023</v>
      </c>
      <c r="G599" s="35"/>
      <c r="H599" s="26"/>
      <c r="I599" s="32">
        <v>79023</v>
      </c>
    </row>
    <row r="600" spans="1:10" ht="31.5">
      <c r="A600" s="93"/>
      <c r="B600" s="68" t="s">
        <v>334</v>
      </c>
      <c r="C600" s="26"/>
      <c r="D600" s="20">
        <f aca="true" t="shared" si="41" ref="D600:I600">+D604+D639+D655+D670+D673</f>
        <v>2798367</v>
      </c>
      <c r="E600" s="20">
        <f t="shared" si="41"/>
        <v>0</v>
      </c>
      <c r="F600" s="20">
        <f t="shared" si="41"/>
        <v>2798367</v>
      </c>
      <c r="G600" s="20">
        <f t="shared" si="41"/>
        <v>1616548</v>
      </c>
      <c r="H600" s="20">
        <f t="shared" si="41"/>
        <v>0</v>
      </c>
      <c r="I600" s="20">
        <f t="shared" si="41"/>
        <v>2798367</v>
      </c>
      <c r="J600" s="28"/>
    </row>
    <row r="601" spans="1:9" ht="49.5" customHeight="1" hidden="1">
      <c r="A601" s="22">
        <v>10116</v>
      </c>
      <c r="B601" s="22" t="s">
        <v>279</v>
      </c>
      <c r="C601" s="135"/>
      <c r="D601" s="87">
        <f aca="true" t="shared" si="42" ref="D601:F602">+D602</f>
        <v>11796</v>
      </c>
      <c r="E601" s="17">
        <v>0</v>
      </c>
      <c r="F601" s="87">
        <f t="shared" si="42"/>
        <v>11796</v>
      </c>
      <c r="G601" s="18">
        <f>SUM(G603)</f>
        <v>11796</v>
      </c>
      <c r="H601" s="26"/>
      <c r="I601" s="32">
        <f t="shared" si="38"/>
        <v>11796</v>
      </c>
    </row>
    <row r="602" spans="1:9" ht="78.75" hidden="1">
      <c r="A602" s="62" t="s">
        <v>335</v>
      </c>
      <c r="B602" s="62" t="s">
        <v>218</v>
      </c>
      <c r="C602" s="166"/>
      <c r="D602" s="24">
        <f t="shared" si="42"/>
        <v>11796</v>
      </c>
      <c r="E602" s="17">
        <v>0</v>
      </c>
      <c r="F602" s="24">
        <f t="shared" si="42"/>
        <v>11796</v>
      </c>
      <c r="G602" s="25">
        <f>+G603</f>
        <v>11796</v>
      </c>
      <c r="H602" s="26"/>
      <c r="I602" s="32">
        <f t="shared" si="38"/>
        <v>11796</v>
      </c>
    </row>
    <row r="603" spans="1:9" ht="15.75" hidden="1">
      <c r="A603" s="167"/>
      <c r="B603" s="22"/>
      <c r="C603" s="168" t="s">
        <v>336</v>
      </c>
      <c r="D603" s="87">
        <v>11796</v>
      </c>
      <c r="E603" s="17">
        <v>0</v>
      </c>
      <c r="F603" s="87">
        <v>11796</v>
      </c>
      <c r="G603" s="169">
        <v>11796</v>
      </c>
      <c r="H603" s="26"/>
      <c r="I603" s="32">
        <f t="shared" si="38"/>
        <v>11796</v>
      </c>
    </row>
    <row r="604" spans="1:10" ht="42.75">
      <c r="A604" s="67">
        <v>70101</v>
      </c>
      <c r="B604" s="22" t="s">
        <v>337</v>
      </c>
      <c r="C604" s="26"/>
      <c r="D604" s="89">
        <f>+D605+D629+D627</f>
        <v>545357</v>
      </c>
      <c r="E604" s="88">
        <v>0</v>
      </c>
      <c r="F604" s="89">
        <f>+F605+F629+F627</f>
        <v>545357</v>
      </c>
      <c r="G604" s="89">
        <f>+G605+G629+G627</f>
        <v>267990</v>
      </c>
      <c r="H604" s="89">
        <f>+H605+H629+H627</f>
        <v>0</v>
      </c>
      <c r="I604" s="89">
        <f>+I605+I629+I627</f>
        <v>545357</v>
      </c>
      <c r="J604" s="28"/>
    </row>
    <row r="605" spans="1:9" ht="83.25" customHeight="1">
      <c r="A605" s="62">
        <v>3110</v>
      </c>
      <c r="B605" s="62" t="s">
        <v>218</v>
      </c>
      <c r="C605" s="23"/>
      <c r="D605" s="30">
        <f>+D606+D607+D608+D609+D610+D611+D612+D613+D614+D615</f>
        <v>173591</v>
      </c>
      <c r="E605" s="70">
        <v>0</v>
      </c>
      <c r="F605" s="30">
        <f>+F606+F607+F608+F609+F610+F611+F612+F613+F614+F615</f>
        <v>173591</v>
      </c>
      <c r="G605" s="30">
        <f>+G606+G607+G608+G609+G610+G611+G612+G613+G614+G615</f>
        <v>173591</v>
      </c>
      <c r="H605" s="30">
        <f>+H606+H607+H608+H609+H610+H611+H612+H613+H614+H615</f>
        <v>0</v>
      </c>
      <c r="I605" s="30">
        <f>+I606+I607+I608+I609+I610+I611+I612+I613+I614+I615</f>
        <v>173591</v>
      </c>
    </row>
    <row r="606" spans="1:9" ht="21.75" customHeight="1">
      <c r="A606" s="62"/>
      <c r="B606" s="62"/>
      <c r="C606" s="72" t="s">
        <v>338</v>
      </c>
      <c r="D606" s="35">
        <v>9291</v>
      </c>
      <c r="E606" s="17">
        <v>0</v>
      </c>
      <c r="F606" s="35">
        <v>9291</v>
      </c>
      <c r="G606" s="106">
        <v>9291</v>
      </c>
      <c r="H606" s="26"/>
      <c r="I606" s="32">
        <f t="shared" si="38"/>
        <v>9291</v>
      </c>
    </row>
    <row r="607" spans="1:9" ht="36.75" customHeight="1">
      <c r="A607" s="62"/>
      <c r="B607" s="62"/>
      <c r="C607" s="72" t="s">
        <v>339</v>
      </c>
      <c r="D607" s="35">
        <v>12120</v>
      </c>
      <c r="E607" s="17">
        <v>0</v>
      </c>
      <c r="F607" s="35">
        <v>12120</v>
      </c>
      <c r="G607" s="106">
        <v>12120</v>
      </c>
      <c r="H607" s="26"/>
      <c r="I607" s="32">
        <f t="shared" si="38"/>
        <v>12120</v>
      </c>
    </row>
    <row r="608" spans="1:9" ht="37.5" customHeight="1">
      <c r="A608" s="62"/>
      <c r="B608" s="62"/>
      <c r="C608" s="170" t="s">
        <v>340</v>
      </c>
      <c r="D608" s="35">
        <v>18500</v>
      </c>
      <c r="E608" s="17">
        <v>0</v>
      </c>
      <c r="F608" s="35">
        <v>18500</v>
      </c>
      <c r="G608" s="106">
        <v>18500</v>
      </c>
      <c r="H608" s="26"/>
      <c r="I608" s="32">
        <f t="shared" si="38"/>
        <v>18500</v>
      </c>
    </row>
    <row r="609" spans="1:9" ht="15.75">
      <c r="A609" s="62"/>
      <c r="B609" s="62"/>
      <c r="C609" s="170" t="s">
        <v>341</v>
      </c>
      <c r="D609" s="35">
        <v>20400</v>
      </c>
      <c r="E609" s="17">
        <v>0</v>
      </c>
      <c r="F609" s="35">
        <v>20400</v>
      </c>
      <c r="G609" s="106">
        <v>20400</v>
      </c>
      <c r="H609" s="26"/>
      <c r="I609" s="32">
        <f aca="true" t="shared" si="43" ref="I609:I637">+G609-H609</f>
        <v>20400</v>
      </c>
    </row>
    <row r="610" spans="1:9" ht="31.5">
      <c r="A610" s="62"/>
      <c r="B610" s="62"/>
      <c r="C610" s="170" t="s">
        <v>342</v>
      </c>
      <c r="D610" s="35">
        <v>31440</v>
      </c>
      <c r="E610" s="17">
        <v>0</v>
      </c>
      <c r="F610" s="35">
        <v>31440</v>
      </c>
      <c r="G610" s="106">
        <v>31440</v>
      </c>
      <c r="H610" s="26"/>
      <c r="I610" s="32">
        <f t="shared" si="43"/>
        <v>31440</v>
      </c>
    </row>
    <row r="611" spans="1:9" ht="31.5" customHeight="1">
      <c r="A611" s="62"/>
      <c r="B611" s="62"/>
      <c r="C611" s="170" t="s">
        <v>343</v>
      </c>
      <c r="D611" s="35">
        <v>8240</v>
      </c>
      <c r="E611" s="17">
        <v>0</v>
      </c>
      <c r="F611" s="35">
        <v>8240</v>
      </c>
      <c r="G611" s="106">
        <v>8240</v>
      </c>
      <c r="H611" s="26"/>
      <c r="I611" s="32">
        <f t="shared" si="43"/>
        <v>8240</v>
      </c>
    </row>
    <row r="612" spans="1:9" ht="24.75" customHeight="1">
      <c r="A612" s="62"/>
      <c r="B612" s="62"/>
      <c r="C612" s="170" t="s">
        <v>344</v>
      </c>
      <c r="D612" s="35">
        <v>4630</v>
      </c>
      <c r="E612" s="17">
        <v>0</v>
      </c>
      <c r="F612" s="35">
        <v>4630</v>
      </c>
      <c r="G612" s="106">
        <v>4630</v>
      </c>
      <c r="H612" s="26"/>
      <c r="I612" s="32">
        <f t="shared" si="43"/>
        <v>4630</v>
      </c>
    </row>
    <row r="613" spans="1:9" ht="24" customHeight="1">
      <c r="A613" s="62"/>
      <c r="B613" s="62"/>
      <c r="C613" s="170" t="s">
        <v>345</v>
      </c>
      <c r="D613" s="35">
        <v>4630</v>
      </c>
      <c r="E613" s="17">
        <v>0</v>
      </c>
      <c r="F613" s="35">
        <v>4630</v>
      </c>
      <c r="G613" s="106">
        <v>4630</v>
      </c>
      <c r="H613" s="26"/>
      <c r="I613" s="32">
        <f t="shared" si="43"/>
        <v>4630</v>
      </c>
    </row>
    <row r="614" spans="1:9" ht="37.5" customHeight="1">
      <c r="A614" s="62"/>
      <c r="B614" s="62"/>
      <c r="C614" s="170" t="s">
        <v>346</v>
      </c>
      <c r="D614" s="35">
        <v>27540</v>
      </c>
      <c r="E614" s="17">
        <v>0</v>
      </c>
      <c r="F614" s="35">
        <v>27540</v>
      </c>
      <c r="G614" s="106">
        <v>27540</v>
      </c>
      <c r="H614" s="26"/>
      <c r="I614" s="32">
        <f t="shared" si="43"/>
        <v>27540</v>
      </c>
    </row>
    <row r="615" spans="1:9" ht="21.75" customHeight="1">
      <c r="A615" s="62"/>
      <c r="B615" s="62"/>
      <c r="C615" s="170" t="s">
        <v>347</v>
      </c>
      <c r="D615" s="35">
        <v>36800</v>
      </c>
      <c r="E615" s="17">
        <v>0</v>
      </c>
      <c r="F615" s="35">
        <v>36800</v>
      </c>
      <c r="G615" s="106">
        <v>36800</v>
      </c>
      <c r="H615" s="26"/>
      <c r="I615" s="32">
        <f t="shared" si="43"/>
        <v>36800</v>
      </c>
    </row>
    <row r="616" spans="1:9" ht="15.75" hidden="1">
      <c r="A616" s="62"/>
      <c r="B616" s="62"/>
      <c r="C616" s="168"/>
      <c r="D616" s="35"/>
      <c r="E616" s="17">
        <v>0</v>
      </c>
      <c r="F616" s="35"/>
      <c r="G616" s="106"/>
      <c r="H616" s="26"/>
      <c r="I616" s="32">
        <f t="shared" si="43"/>
        <v>0</v>
      </c>
    </row>
    <row r="617" spans="1:9" ht="15.75" hidden="1">
      <c r="A617" s="62"/>
      <c r="B617" s="62"/>
      <c r="C617" s="168"/>
      <c r="D617" s="35"/>
      <c r="E617" s="17">
        <v>0</v>
      </c>
      <c r="F617" s="35"/>
      <c r="G617" s="106"/>
      <c r="H617" s="26"/>
      <c r="I617" s="32">
        <f t="shared" si="43"/>
        <v>0</v>
      </c>
    </row>
    <row r="618" spans="1:9" ht="15.75" hidden="1">
      <c r="A618" s="62"/>
      <c r="B618" s="62"/>
      <c r="C618" s="168"/>
      <c r="D618" s="35"/>
      <c r="E618" s="17">
        <v>0</v>
      </c>
      <c r="F618" s="35"/>
      <c r="G618" s="106"/>
      <c r="H618" s="26"/>
      <c r="I618" s="32">
        <f t="shared" si="43"/>
        <v>0</v>
      </c>
    </row>
    <row r="619" spans="1:9" ht="30" hidden="1">
      <c r="A619" s="167"/>
      <c r="B619" s="22"/>
      <c r="C619" s="135" t="s">
        <v>348</v>
      </c>
      <c r="D619" s="171">
        <v>16480</v>
      </c>
      <c r="E619" s="17">
        <v>0</v>
      </c>
      <c r="F619" s="171">
        <v>16480</v>
      </c>
      <c r="G619" s="169">
        <v>16480</v>
      </c>
      <c r="H619" s="26"/>
      <c r="I619" s="32">
        <f t="shared" si="43"/>
        <v>16480</v>
      </c>
    </row>
    <row r="620" spans="1:9" ht="30" hidden="1">
      <c r="A620" s="167"/>
      <c r="B620" s="22"/>
      <c r="C620" s="135" t="s">
        <v>349</v>
      </c>
      <c r="D620" s="171">
        <v>24900</v>
      </c>
      <c r="E620" s="17">
        <v>0</v>
      </c>
      <c r="F620" s="171">
        <v>24900</v>
      </c>
      <c r="G620" s="169">
        <v>24900</v>
      </c>
      <c r="H620" s="26"/>
      <c r="I620" s="32">
        <f t="shared" si="43"/>
        <v>24900</v>
      </c>
    </row>
    <row r="621" spans="1:9" ht="15.75" hidden="1">
      <c r="A621" s="167"/>
      <c r="B621" s="22"/>
      <c r="C621" s="135" t="s">
        <v>350</v>
      </c>
      <c r="D621" s="171">
        <v>9340</v>
      </c>
      <c r="E621" s="17">
        <v>0</v>
      </c>
      <c r="F621" s="171">
        <v>9340</v>
      </c>
      <c r="G621" s="169">
        <v>9340</v>
      </c>
      <c r="H621" s="26"/>
      <c r="I621" s="32">
        <f t="shared" si="43"/>
        <v>9340</v>
      </c>
    </row>
    <row r="622" spans="1:9" ht="15.75" hidden="1">
      <c r="A622" s="167"/>
      <c r="B622" s="22"/>
      <c r="C622" s="168" t="s">
        <v>351</v>
      </c>
      <c r="D622" s="171">
        <v>4770</v>
      </c>
      <c r="E622" s="17">
        <v>0</v>
      </c>
      <c r="F622" s="171">
        <v>4770</v>
      </c>
      <c r="G622" s="169">
        <v>4770</v>
      </c>
      <c r="H622" s="26"/>
      <c r="I622" s="32">
        <f t="shared" si="43"/>
        <v>4770</v>
      </c>
    </row>
    <row r="623" spans="1:9" ht="30" hidden="1">
      <c r="A623" s="167"/>
      <c r="B623" s="22"/>
      <c r="C623" s="168" t="s">
        <v>352</v>
      </c>
      <c r="D623" s="171">
        <v>5860</v>
      </c>
      <c r="E623" s="17">
        <v>0</v>
      </c>
      <c r="F623" s="171">
        <v>5860</v>
      </c>
      <c r="G623" s="169">
        <v>5860</v>
      </c>
      <c r="H623" s="26"/>
      <c r="I623" s="32">
        <f t="shared" si="43"/>
        <v>5860</v>
      </c>
    </row>
    <row r="624" spans="1:9" ht="30" hidden="1">
      <c r="A624" s="167"/>
      <c r="B624" s="22"/>
      <c r="C624" s="168" t="s">
        <v>353</v>
      </c>
      <c r="D624" s="171">
        <v>9260</v>
      </c>
      <c r="E624" s="17">
        <v>0</v>
      </c>
      <c r="F624" s="171">
        <v>9260</v>
      </c>
      <c r="G624" s="169">
        <v>9260</v>
      </c>
      <c r="H624" s="26"/>
      <c r="I624" s="32">
        <f t="shared" si="43"/>
        <v>9260</v>
      </c>
    </row>
    <row r="625" spans="1:9" ht="15.75" hidden="1">
      <c r="A625" s="167"/>
      <c r="B625" s="22"/>
      <c r="C625" s="168" t="s">
        <v>354</v>
      </c>
      <c r="D625" s="171">
        <v>31440</v>
      </c>
      <c r="E625" s="17">
        <v>0</v>
      </c>
      <c r="F625" s="171">
        <v>31440</v>
      </c>
      <c r="G625" s="169">
        <v>31440</v>
      </c>
      <c r="H625" s="26"/>
      <c r="I625" s="32">
        <f t="shared" si="43"/>
        <v>31440</v>
      </c>
    </row>
    <row r="626" spans="1:9" ht="15.75" hidden="1">
      <c r="A626" s="167"/>
      <c r="B626" s="22"/>
      <c r="C626" s="168" t="s">
        <v>354</v>
      </c>
      <c r="D626" s="171">
        <v>27540</v>
      </c>
      <c r="E626" s="17">
        <v>0</v>
      </c>
      <c r="F626" s="171">
        <v>27540</v>
      </c>
      <c r="G626" s="169">
        <v>27540</v>
      </c>
      <c r="H626" s="26"/>
      <c r="I626" s="32">
        <f t="shared" si="43"/>
        <v>27540</v>
      </c>
    </row>
    <row r="627" spans="1:9" ht="45">
      <c r="A627" s="71">
        <v>3122</v>
      </c>
      <c r="B627" s="29" t="s">
        <v>392</v>
      </c>
      <c r="C627" s="168"/>
      <c r="D627" s="172">
        <f aca="true" t="shared" si="44" ref="D627:I627">+D628</f>
        <v>117617</v>
      </c>
      <c r="E627" s="172">
        <f t="shared" si="44"/>
        <v>0</v>
      </c>
      <c r="F627" s="172">
        <f t="shared" si="44"/>
        <v>117617</v>
      </c>
      <c r="G627" s="172">
        <f t="shared" si="44"/>
        <v>0</v>
      </c>
      <c r="H627" s="172">
        <f t="shared" si="44"/>
        <v>0</v>
      </c>
      <c r="I627" s="172">
        <f t="shared" si="44"/>
        <v>117617</v>
      </c>
    </row>
    <row r="628" spans="1:9" ht="31.5">
      <c r="A628" s="167"/>
      <c r="B628" s="22"/>
      <c r="C628" s="41" t="s">
        <v>299</v>
      </c>
      <c r="D628" s="171">
        <v>117617</v>
      </c>
      <c r="E628" s="70">
        <v>0</v>
      </c>
      <c r="F628" s="171">
        <v>117617</v>
      </c>
      <c r="G628" s="169"/>
      <c r="H628" s="26"/>
      <c r="I628" s="32">
        <v>117617</v>
      </c>
    </row>
    <row r="629" spans="1:9" ht="50.25" customHeight="1">
      <c r="A629" s="62">
        <v>3132</v>
      </c>
      <c r="B629" s="62" t="s">
        <v>355</v>
      </c>
      <c r="C629" s="15"/>
      <c r="D629" s="30">
        <f aca="true" t="shared" si="45" ref="D629:I629">+D632+D633+D638</f>
        <v>254149</v>
      </c>
      <c r="E629" s="30">
        <f t="shared" si="45"/>
        <v>0</v>
      </c>
      <c r="F629" s="30">
        <f t="shared" si="45"/>
        <v>254149</v>
      </c>
      <c r="G629" s="30">
        <f t="shared" si="45"/>
        <v>94399</v>
      </c>
      <c r="H629" s="30">
        <f t="shared" si="45"/>
        <v>0</v>
      </c>
      <c r="I629" s="30">
        <f t="shared" si="45"/>
        <v>254149</v>
      </c>
    </row>
    <row r="630" spans="1:9" ht="85.5" customHeight="1" hidden="1">
      <c r="A630" s="62"/>
      <c r="B630" s="62"/>
      <c r="C630" s="135" t="s">
        <v>356</v>
      </c>
      <c r="D630" s="35">
        <v>144416</v>
      </c>
      <c r="E630" s="17">
        <v>0</v>
      </c>
      <c r="F630" s="35">
        <v>144416</v>
      </c>
      <c r="G630" s="106">
        <v>144416</v>
      </c>
      <c r="H630" s="26">
        <v>144416</v>
      </c>
      <c r="I630" s="32">
        <f t="shared" si="43"/>
        <v>0</v>
      </c>
    </row>
    <row r="631" spans="1:9" ht="60" hidden="1">
      <c r="A631" s="62"/>
      <c r="B631" s="62"/>
      <c r="C631" s="135" t="s">
        <v>357</v>
      </c>
      <c r="D631" s="35">
        <v>100060</v>
      </c>
      <c r="E631" s="17">
        <v>0</v>
      </c>
      <c r="F631" s="35">
        <v>100060</v>
      </c>
      <c r="G631" s="106">
        <v>100060</v>
      </c>
      <c r="H631" s="26">
        <v>100060</v>
      </c>
      <c r="I631" s="32">
        <f t="shared" si="43"/>
        <v>0</v>
      </c>
    </row>
    <row r="632" spans="1:9" ht="81.75" customHeight="1">
      <c r="A632" s="62"/>
      <c r="B632" s="62"/>
      <c r="C632" s="72" t="s">
        <v>358</v>
      </c>
      <c r="D632" s="35">
        <v>8450</v>
      </c>
      <c r="E632" s="17">
        <v>0</v>
      </c>
      <c r="F632" s="35">
        <v>8450</v>
      </c>
      <c r="G632" s="106">
        <v>8450</v>
      </c>
      <c r="H632" s="26"/>
      <c r="I632" s="32">
        <f t="shared" si="43"/>
        <v>8450</v>
      </c>
    </row>
    <row r="633" spans="1:9" ht="76.5" customHeight="1">
      <c r="A633" s="62"/>
      <c r="B633" s="62"/>
      <c r="C633" s="72" t="s">
        <v>359</v>
      </c>
      <c r="D633" s="35">
        <v>85949</v>
      </c>
      <c r="E633" s="17">
        <v>0</v>
      </c>
      <c r="F633" s="35">
        <v>85949</v>
      </c>
      <c r="G633" s="106">
        <v>85949</v>
      </c>
      <c r="H633" s="26"/>
      <c r="I633" s="32">
        <f t="shared" si="43"/>
        <v>85949</v>
      </c>
    </row>
    <row r="634" spans="1:9" ht="78.75" hidden="1">
      <c r="A634" s="62"/>
      <c r="B634" s="62"/>
      <c r="C634" s="72" t="s">
        <v>360</v>
      </c>
      <c r="D634" s="35">
        <v>156208</v>
      </c>
      <c r="E634" s="17">
        <v>0</v>
      </c>
      <c r="F634" s="35">
        <v>156208</v>
      </c>
      <c r="G634" s="106">
        <v>156208</v>
      </c>
      <c r="H634" s="26">
        <v>156208</v>
      </c>
      <c r="I634" s="32">
        <f t="shared" si="43"/>
        <v>0</v>
      </c>
    </row>
    <row r="635" spans="1:9" ht="60" hidden="1">
      <c r="A635" s="167"/>
      <c r="B635" s="167"/>
      <c r="C635" s="135" t="s">
        <v>357</v>
      </c>
      <c r="D635" s="171">
        <v>100060</v>
      </c>
      <c r="E635" s="17">
        <v>0</v>
      </c>
      <c r="F635" s="171">
        <v>100060</v>
      </c>
      <c r="G635" s="169">
        <v>100060</v>
      </c>
      <c r="H635" s="26"/>
      <c r="I635" s="32">
        <f t="shared" si="43"/>
        <v>100060</v>
      </c>
    </row>
    <row r="636" spans="1:9" ht="60" hidden="1">
      <c r="A636" s="167"/>
      <c r="B636" s="167"/>
      <c r="C636" s="135" t="s">
        <v>359</v>
      </c>
      <c r="D636" s="171">
        <v>85949</v>
      </c>
      <c r="E636" s="17">
        <v>0</v>
      </c>
      <c r="F636" s="171">
        <v>85949</v>
      </c>
      <c r="G636" s="169">
        <v>85949</v>
      </c>
      <c r="H636" s="26"/>
      <c r="I636" s="32">
        <f t="shared" si="43"/>
        <v>85949</v>
      </c>
    </row>
    <row r="637" spans="1:9" ht="60" hidden="1">
      <c r="A637" s="167"/>
      <c r="B637" s="167"/>
      <c r="C637" s="135" t="s">
        <v>360</v>
      </c>
      <c r="D637" s="171">
        <v>156208</v>
      </c>
      <c r="E637" s="17">
        <v>0</v>
      </c>
      <c r="F637" s="171">
        <v>156208</v>
      </c>
      <c r="G637" s="169">
        <v>156208</v>
      </c>
      <c r="H637" s="26"/>
      <c r="I637" s="32">
        <f t="shared" si="43"/>
        <v>156208</v>
      </c>
    </row>
    <row r="638" spans="1:9" ht="31.5">
      <c r="A638" s="167"/>
      <c r="B638" s="167"/>
      <c r="C638" s="41" t="s">
        <v>299</v>
      </c>
      <c r="D638" s="171">
        <v>159750</v>
      </c>
      <c r="E638" s="17">
        <v>0</v>
      </c>
      <c r="F638" s="171">
        <v>159750</v>
      </c>
      <c r="G638" s="169"/>
      <c r="H638" s="26"/>
      <c r="I638" s="32">
        <v>159750</v>
      </c>
    </row>
    <row r="639" spans="1:9" ht="48.75" customHeight="1">
      <c r="A639" s="22">
        <v>70201</v>
      </c>
      <c r="B639" s="22" t="s">
        <v>361</v>
      </c>
      <c r="C639" s="23"/>
      <c r="D639" s="87">
        <f aca="true" t="shared" si="46" ref="D639:I639">+D642+D646+D640</f>
        <v>1967964</v>
      </c>
      <c r="E639" s="87">
        <f t="shared" si="46"/>
        <v>0</v>
      </c>
      <c r="F639" s="87">
        <f t="shared" si="46"/>
        <v>1967964</v>
      </c>
      <c r="G639" s="87">
        <f t="shared" si="46"/>
        <v>1236353</v>
      </c>
      <c r="H639" s="87">
        <f t="shared" si="46"/>
        <v>0</v>
      </c>
      <c r="I639" s="87">
        <f t="shared" si="46"/>
        <v>1967964</v>
      </c>
    </row>
    <row r="640" spans="1:9" ht="85.5" customHeight="1">
      <c r="A640" s="22">
        <v>3110</v>
      </c>
      <c r="B640" s="62" t="s">
        <v>218</v>
      </c>
      <c r="C640" s="23"/>
      <c r="D640" s="30">
        <f aca="true" t="shared" si="47" ref="D640:I640">+D641</f>
        <v>182447</v>
      </c>
      <c r="E640" s="30">
        <f t="shared" si="47"/>
        <v>0</v>
      </c>
      <c r="F640" s="30">
        <f t="shared" si="47"/>
        <v>182447</v>
      </c>
      <c r="G640" s="30">
        <f t="shared" si="47"/>
        <v>0</v>
      </c>
      <c r="H640" s="30">
        <f t="shared" si="47"/>
        <v>0</v>
      </c>
      <c r="I640" s="30">
        <f t="shared" si="47"/>
        <v>182447</v>
      </c>
    </row>
    <row r="641" spans="1:9" ht="48.75" customHeight="1">
      <c r="A641" s="22"/>
      <c r="B641" s="22"/>
      <c r="C641" s="41" t="s">
        <v>299</v>
      </c>
      <c r="D641" s="35">
        <v>182447</v>
      </c>
      <c r="E641" s="17">
        <v>0</v>
      </c>
      <c r="F641" s="35">
        <v>182447</v>
      </c>
      <c r="G641" s="106"/>
      <c r="H641" s="173"/>
      <c r="I641" s="32">
        <v>182447</v>
      </c>
    </row>
    <row r="642" spans="1:9" ht="60.75" customHeight="1">
      <c r="A642" s="22">
        <v>3122</v>
      </c>
      <c r="B642" s="71" t="s">
        <v>362</v>
      </c>
      <c r="C642" s="23"/>
      <c r="D642" s="30">
        <f>+D644+D645</f>
        <v>1161471</v>
      </c>
      <c r="E642" s="70">
        <v>0</v>
      </c>
      <c r="F642" s="30">
        <f>+F644+F645</f>
        <v>1161471</v>
      </c>
      <c r="G642" s="30">
        <f>+G644+G645</f>
        <v>1161471</v>
      </c>
      <c r="H642" s="30">
        <f>+H644+H645</f>
        <v>0</v>
      </c>
      <c r="I642" s="30">
        <f>+I644+I645</f>
        <v>1161471</v>
      </c>
    </row>
    <row r="643" spans="1:9" ht="63" hidden="1">
      <c r="A643" s="22"/>
      <c r="B643" s="22"/>
      <c r="C643" s="72" t="s">
        <v>363</v>
      </c>
      <c r="D643" s="35">
        <v>247928</v>
      </c>
      <c r="E643" s="17">
        <v>0</v>
      </c>
      <c r="F643" s="35">
        <v>247928</v>
      </c>
      <c r="G643" s="106">
        <v>247928</v>
      </c>
      <c r="H643" s="26">
        <v>247928</v>
      </c>
      <c r="I643" s="32">
        <f aca="true" t="shared" si="48" ref="I643:I675">+G643-H643</f>
        <v>0</v>
      </c>
    </row>
    <row r="644" spans="1:9" ht="83.25" customHeight="1">
      <c r="A644" s="22"/>
      <c r="B644" s="22"/>
      <c r="C644" s="72" t="s">
        <v>364</v>
      </c>
      <c r="D644" s="35">
        <v>168240</v>
      </c>
      <c r="E644" s="17">
        <v>0</v>
      </c>
      <c r="F644" s="35">
        <v>168240</v>
      </c>
      <c r="G644" s="106">
        <v>168240</v>
      </c>
      <c r="H644" s="26"/>
      <c r="I644" s="32">
        <f t="shared" si="48"/>
        <v>168240</v>
      </c>
    </row>
    <row r="645" spans="1:9" ht="63" customHeight="1">
      <c r="A645" s="22"/>
      <c r="B645" s="22"/>
      <c r="C645" s="72" t="s">
        <v>365</v>
      </c>
      <c r="D645" s="35">
        <v>993231</v>
      </c>
      <c r="E645" s="17">
        <v>0</v>
      </c>
      <c r="F645" s="35">
        <v>993231</v>
      </c>
      <c r="G645" s="106">
        <v>993231</v>
      </c>
      <c r="H645" s="26"/>
      <c r="I645" s="32">
        <f t="shared" si="48"/>
        <v>993231</v>
      </c>
    </row>
    <row r="646" spans="1:9" ht="73.5" customHeight="1">
      <c r="A646" s="62">
        <v>3132</v>
      </c>
      <c r="B646" s="62" t="s">
        <v>355</v>
      </c>
      <c r="C646" s="23"/>
      <c r="D646" s="30">
        <f aca="true" t="shared" si="49" ref="D646:I646">+D647+D648+D649+D654</f>
        <v>624046</v>
      </c>
      <c r="E646" s="30">
        <f t="shared" si="49"/>
        <v>0</v>
      </c>
      <c r="F646" s="30">
        <f t="shared" si="49"/>
        <v>624046</v>
      </c>
      <c r="G646" s="30">
        <f t="shared" si="49"/>
        <v>74882</v>
      </c>
      <c r="H646" s="30">
        <f t="shared" si="49"/>
        <v>0</v>
      </c>
      <c r="I646" s="30">
        <f t="shared" si="49"/>
        <v>624046</v>
      </c>
    </row>
    <row r="647" spans="1:9" ht="88.5" customHeight="1">
      <c r="A647" s="62"/>
      <c r="B647" s="62"/>
      <c r="C647" s="72" t="s">
        <v>366</v>
      </c>
      <c r="D647" s="35">
        <v>27742</v>
      </c>
      <c r="E647" s="17">
        <v>0</v>
      </c>
      <c r="F647" s="35">
        <v>27742</v>
      </c>
      <c r="G647" s="106">
        <v>27742</v>
      </c>
      <c r="H647" s="26"/>
      <c r="I647" s="32">
        <f t="shared" si="48"/>
        <v>27742</v>
      </c>
    </row>
    <row r="648" spans="1:9" ht="66" customHeight="1">
      <c r="A648" s="62"/>
      <c r="B648" s="62"/>
      <c r="C648" s="72" t="s">
        <v>367</v>
      </c>
      <c r="D648" s="35">
        <v>8450</v>
      </c>
      <c r="E648" s="17">
        <v>0</v>
      </c>
      <c r="F648" s="35">
        <v>8450</v>
      </c>
      <c r="G648" s="106">
        <v>8450</v>
      </c>
      <c r="H648" s="26"/>
      <c r="I648" s="32">
        <f t="shared" si="48"/>
        <v>8450</v>
      </c>
    </row>
    <row r="649" spans="1:9" ht="86.25" customHeight="1">
      <c r="A649" s="62"/>
      <c r="B649" s="62"/>
      <c r="C649" s="72" t="s">
        <v>368</v>
      </c>
      <c r="D649" s="35">
        <v>38690</v>
      </c>
      <c r="E649" s="17">
        <v>0</v>
      </c>
      <c r="F649" s="35">
        <v>38690</v>
      </c>
      <c r="G649" s="106">
        <v>38690</v>
      </c>
      <c r="H649" s="26"/>
      <c r="I649" s="32">
        <f t="shared" si="48"/>
        <v>38690</v>
      </c>
    </row>
    <row r="650" spans="1:9" ht="45" hidden="1">
      <c r="A650" s="167"/>
      <c r="B650" s="22"/>
      <c r="C650" s="135" t="s">
        <v>369</v>
      </c>
      <c r="D650" s="35">
        <v>426749</v>
      </c>
      <c r="E650" s="17">
        <v>0</v>
      </c>
      <c r="F650" s="35">
        <v>426749</v>
      </c>
      <c r="G650" s="106">
        <v>426749</v>
      </c>
      <c r="H650" s="26"/>
      <c r="I650" s="32">
        <f t="shared" si="48"/>
        <v>426749</v>
      </c>
    </row>
    <row r="651" spans="1:9" ht="45" hidden="1">
      <c r="A651" s="167"/>
      <c r="B651" s="22"/>
      <c r="C651" s="135" t="s">
        <v>370</v>
      </c>
      <c r="D651" s="35">
        <v>375000</v>
      </c>
      <c r="E651" s="17">
        <v>0</v>
      </c>
      <c r="F651" s="35">
        <v>375000</v>
      </c>
      <c r="G651" s="106">
        <v>375000</v>
      </c>
      <c r="H651" s="26"/>
      <c r="I651" s="32">
        <f t="shared" si="48"/>
        <v>375000</v>
      </c>
    </row>
    <row r="652" spans="1:9" ht="45" hidden="1">
      <c r="A652" s="167"/>
      <c r="B652" s="22"/>
      <c r="C652" s="135" t="s">
        <v>371</v>
      </c>
      <c r="D652" s="35">
        <v>27742</v>
      </c>
      <c r="E652" s="17">
        <v>0</v>
      </c>
      <c r="F652" s="35">
        <v>27742</v>
      </c>
      <c r="G652" s="106">
        <v>27742</v>
      </c>
      <c r="H652" s="26"/>
      <c r="I652" s="32">
        <f t="shared" si="48"/>
        <v>27742</v>
      </c>
    </row>
    <row r="653" spans="1:9" ht="7.5" customHeight="1" hidden="1">
      <c r="A653" s="167"/>
      <c r="B653" s="22"/>
      <c r="C653" s="135" t="s">
        <v>372</v>
      </c>
      <c r="D653" s="35">
        <v>88655</v>
      </c>
      <c r="E653" s="17">
        <v>0</v>
      </c>
      <c r="F653" s="35">
        <v>88655</v>
      </c>
      <c r="G653" s="106">
        <v>88655</v>
      </c>
      <c r="H653" s="26"/>
      <c r="I653" s="32">
        <f t="shared" si="48"/>
        <v>88655</v>
      </c>
    </row>
    <row r="654" spans="1:9" ht="34.5" customHeight="1">
      <c r="A654" s="167"/>
      <c r="B654" s="22"/>
      <c r="C654" s="41" t="s">
        <v>299</v>
      </c>
      <c r="D654" s="35">
        <v>549164</v>
      </c>
      <c r="E654" s="17">
        <v>0</v>
      </c>
      <c r="F654" s="35">
        <v>549164</v>
      </c>
      <c r="G654" s="106"/>
      <c r="H654" s="26"/>
      <c r="I654" s="32">
        <v>549164</v>
      </c>
    </row>
    <row r="655" spans="1:9" ht="89.25" customHeight="1">
      <c r="A655" s="67">
        <v>70401</v>
      </c>
      <c r="B655" s="68" t="s">
        <v>373</v>
      </c>
      <c r="C655" s="26"/>
      <c r="D655" s="89">
        <f>+D659+D656</f>
        <v>275846</v>
      </c>
      <c r="E655" s="88">
        <v>0</v>
      </c>
      <c r="F655" s="89">
        <f>+F659+F656</f>
        <v>275846</v>
      </c>
      <c r="G655" s="122">
        <f>+G659+G656</f>
        <v>103005</v>
      </c>
      <c r="H655" s="174"/>
      <c r="I655" s="89">
        <f>+I656+I659</f>
        <v>275846</v>
      </c>
    </row>
    <row r="656" spans="1:9" ht="67.5" customHeight="1">
      <c r="A656" s="62">
        <v>3110</v>
      </c>
      <c r="B656" s="121" t="s">
        <v>218</v>
      </c>
      <c r="C656" s="26"/>
      <c r="D656" s="44">
        <f aca="true" t="shared" si="50" ref="D656:I656">+D657+D658</f>
        <v>102579</v>
      </c>
      <c r="E656" s="44">
        <f t="shared" si="50"/>
        <v>0</v>
      </c>
      <c r="F656" s="44">
        <f t="shared" si="50"/>
        <v>102579</v>
      </c>
      <c r="G656" s="44">
        <f t="shared" si="50"/>
        <v>4505</v>
      </c>
      <c r="H656" s="44">
        <f t="shared" si="50"/>
        <v>0</v>
      </c>
      <c r="I656" s="44">
        <f t="shared" si="50"/>
        <v>102579</v>
      </c>
    </row>
    <row r="657" spans="1:9" ht="15.75">
      <c r="A657" s="67"/>
      <c r="B657" s="175"/>
      <c r="C657" s="72" t="s">
        <v>374</v>
      </c>
      <c r="D657" s="32">
        <v>4505</v>
      </c>
      <c r="E657" s="17">
        <v>0</v>
      </c>
      <c r="F657" s="32">
        <v>4505</v>
      </c>
      <c r="G657" s="39">
        <v>4505</v>
      </c>
      <c r="H657" s="26"/>
      <c r="I657" s="32">
        <f t="shared" si="48"/>
        <v>4505</v>
      </c>
    </row>
    <row r="658" spans="1:9" ht="31.5">
      <c r="A658" s="67"/>
      <c r="B658" s="175"/>
      <c r="C658" s="41" t="s">
        <v>299</v>
      </c>
      <c r="D658" s="32">
        <v>98074</v>
      </c>
      <c r="E658" s="17">
        <v>0</v>
      </c>
      <c r="F658" s="32">
        <v>98074</v>
      </c>
      <c r="G658" s="39"/>
      <c r="H658" s="26"/>
      <c r="I658" s="32">
        <v>98074</v>
      </c>
    </row>
    <row r="659" spans="1:9" ht="40.5">
      <c r="A659" s="62">
        <v>3132</v>
      </c>
      <c r="B659" s="121" t="s">
        <v>355</v>
      </c>
      <c r="C659" s="26"/>
      <c r="D659" s="44">
        <f aca="true" t="shared" si="51" ref="D659:I659">+D660+D669</f>
        <v>173267</v>
      </c>
      <c r="E659" s="44">
        <f t="shared" si="51"/>
        <v>0</v>
      </c>
      <c r="F659" s="44">
        <f t="shared" si="51"/>
        <v>173267</v>
      </c>
      <c r="G659" s="44">
        <f t="shared" si="51"/>
        <v>98500</v>
      </c>
      <c r="H659" s="44">
        <f t="shared" si="51"/>
        <v>0</v>
      </c>
      <c r="I659" s="44">
        <f t="shared" si="51"/>
        <v>173267</v>
      </c>
    </row>
    <row r="660" spans="1:9" ht="37.5" customHeight="1">
      <c r="A660" s="62"/>
      <c r="B660" s="62"/>
      <c r="C660" s="72" t="s">
        <v>0</v>
      </c>
      <c r="D660" s="35">
        <v>98500</v>
      </c>
      <c r="E660" s="17">
        <v>0</v>
      </c>
      <c r="F660" s="35">
        <v>98500</v>
      </c>
      <c r="G660" s="176">
        <v>98500</v>
      </c>
      <c r="H660" s="26"/>
      <c r="I660" s="32">
        <f t="shared" si="48"/>
        <v>98500</v>
      </c>
    </row>
    <row r="661" spans="1:9" ht="15.75" hidden="1">
      <c r="A661" s="93"/>
      <c r="B661" s="93"/>
      <c r="C661" s="72" t="s">
        <v>1</v>
      </c>
      <c r="D661" s="138">
        <v>565579</v>
      </c>
      <c r="E661" s="17">
        <v>0</v>
      </c>
      <c r="F661" s="138">
        <v>565579</v>
      </c>
      <c r="G661" s="139">
        <v>565579</v>
      </c>
      <c r="H661" s="26"/>
      <c r="I661" s="32">
        <f t="shared" si="48"/>
        <v>565579</v>
      </c>
    </row>
    <row r="662" spans="1:9" ht="15.75" hidden="1">
      <c r="A662" s="93"/>
      <c r="B662" s="93"/>
      <c r="C662" s="72" t="s">
        <v>2</v>
      </c>
      <c r="D662" s="138">
        <v>116401</v>
      </c>
      <c r="E662" s="17">
        <v>0</v>
      </c>
      <c r="F662" s="138">
        <v>116401</v>
      </c>
      <c r="G662" s="139">
        <v>116401</v>
      </c>
      <c r="H662" s="26"/>
      <c r="I662" s="32">
        <f t="shared" si="48"/>
        <v>116401</v>
      </c>
    </row>
    <row r="663" spans="1:9" ht="47.25" hidden="1">
      <c r="A663" s="93"/>
      <c r="B663" s="93"/>
      <c r="C663" s="72" t="s">
        <v>3</v>
      </c>
      <c r="D663" s="138">
        <v>545582</v>
      </c>
      <c r="E663" s="17">
        <v>0</v>
      </c>
      <c r="F663" s="138">
        <v>545582</v>
      </c>
      <c r="G663" s="139">
        <v>545582</v>
      </c>
      <c r="H663" s="26"/>
      <c r="I663" s="32">
        <f t="shared" si="48"/>
        <v>545582</v>
      </c>
    </row>
    <row r="664" spans="1:9" ht="15.75" hidden="1">
      <c r="A664" s="93"/>
      <c r="B664" s="93"/>
      <c r="C664" s="72" t="s">
        <v>4</v>
      </c>
      <c r="D664" s="138">
        <v>83219</v>
      </c>
      <c r="E664" s="17">
        <v>0</v>
      </c>
      <c r="F664" s="138">
        <v>83219</v>
      </c>
      <c r="G664" s="139">
        <v>83219</v>
      </c>
      <c r="H664" s="26"/>
      <c r="I664" s="32">
        <f t="shared" si="48"/>
        <v>83219</v>
      </c>
    </row>
    <row r="665" spans="1:9" ht="15.75" hidden="1">
      <c r="A665" s="93"/>
      <c r="B665" s="93"/>
      <c r="C665" s="72" t="s">
        <v>5</v>
      </c>
      <c r="D665" s="138">
        <v>95519</v>
      </c>
      <c r="E665" s="17">
        <v>0</v>
      </c>
      <c r="F665" s="138">
        <v>95519</v>
      </c>
      <c r="G665" s="139">
        <v>95519</v>
      </c>
      <c r="H665" s="26"/>
      <c r="I665" s="32">
        <f t="shared" si="48"/>
        <v>95519</v>
      </c>
    </row>
    <row r="666" spans="1:9" ht="15.75" hidden="1">
      <c r="A666" s="93"/>
      <c r="B666" s="93"/>
      <c r="C666" s="72" t="s">
        <v>6</v>
      </c>
      <c r="D666" s="138">
        <v>119750</v>
      </c>
      <c r="E666" s="17">
        <v>0</v>
      </c>
      <c r="F666" s="138">
        <v>119750</v>
      </c>
      <c r="G666" s="139">
        <v>119750</v>
      </c>
      <c r="H666" s="26"/>
      <c r="I666" s="32">
        <f t="shared" si="48"/>
        <v>119750</v>
      </c>
    </row>
    <row r="667" spans="1:9" ht="15.75" hidden="1">
      <c r="A667" s="93"/>
      <c r="B667" s="93"/>
      <c r="C667" s="72" t="s">
        <v>7</v>
      </c>
      <c r="D667" s="138">
        <v>352172</v>
      </c>
      <c r="E667" s="17">
        <v>0</v>
      </c>
      <c r="F667" s="138">
        <v>352172</v>
      </c>
      <c r="G667" s="139">
        <v>352172</v>
      </c>
      <c r="H667" s="26"/>
      <c r="I667" s="32">
        <f t="shared" si="48"/>
        <v>352172</v>
      </c>
    </row>
    <row r="668" spans="1:9" ht="31.5" hidden="1">
      <c r="A668" s="93"/>
      <c r="B668" s="93"/>
      <c r="C668" s="72" t="s">
        <v>8</v>
      </c>
      <c r="D668" s="138">
        <v>26485</v>
      </c>
      <c r="E668" s="17">
        <v>0</v>
      </c>
      <c r="F668" s="177">
        <v>26485</v>
      </c>
      <c r="G668" s="178">
        <v>26485</v>
      </c>
      <c r="H668" s="26"/>
      <c r="I668" s="32">
        <f t="shared" si="48"/>
        <v>26485</v>
      </c>
    </row>
    <row r="669" spans="1:9" ht="31.5">
      <c r="A669" s="93"/>
      <c r="B669" s="93"/>
      <c r="C669" s="41" t="s">
        <v>299</v>
      </c>
      <c r="D669" s="138">
        <v>74767</v>
      </c>
      <c r="E669" s="17">
        <v>0</v>
      </c>
      <c r="F669" s="32">
        <v>74767</v>
      </c>
      <c r="G669" s="178"/>
      <c r="H669" s="26"/>
      <c r="I669" s="32">
        <v>74767</v>
      </c>
    </row>
    <row r="670" spans="1:9" ht="15.75">
      <c r="A670" s="67">
        <v>70806</v>
      </c>
      <c r="B670" s="93"/>
      <c r="C670" s="72"/>
      <c r="D670" s="89">
        <f aca="true" t="shared" si="52" ref="D670:G671">+D671</f>
        <v>4600</v>
      </c>
      <c r="E670" s="88">
        <v>0</v>
      </c>
      <c r="F670" s="89">
        <f t="shared" si="52"/>
        <v>4600</v>
      </c>
      <c r="G670" s="122">
        <f t="shared" si="52"/>
        <v>4600</v>
      </c>
      <c r="H670" s="43"/>
      <c r="I670" s="89">
        <f>+I671</f>
        <v>4600</v>
      </c>
    </row>
    <row r="671" spans="1:9" ht="78.75">
      <c r="A671" s="62">
        <v>3110</v>
      </c>
      <c r="B671" s="62" t="s">
        <v>218</v>
      </c>
      <c r="C671" s="72"/>
      <c r="D671" s="44">
        <f t="shared" si="52"/>
        <v>4600</v>
      </c>
      <c r="E671" s="70">
        <v>0</v>
      </c>
      <c r="F671" s="44">
        <f t="shared" si="52"/>
        <v>4600</v>
      </c>
      <c r="G671" s="45">
        <f t="shared" si="52"/>
        <v>4600</v>
      </c>
      <c r="H671" s="123"/>
      <c r="I671" s="44">
        <f>+I672</f>
        <v>4600</v>
      </c>
    </row>
    <row r="672" spans="1:9" ht="24.75" customHeight="1">
      <c r="A672" s="93"/>
      <c r="B672" s="93"/>
      <c r="C672" s="170" t="s">
        <v>347</v>
      </c>
      <c r="D672" s="32">
        <v>4600</v>
      </c>
      <c r="E672" s="17">
        <v>0</v>
      </c>
      <c r="F672" s="32">
        <v>4600</v>
      </c>
      <c r="G672" s="39">
        <v>4600</v>
      </c>
      <c r="H672" s="46"/>
      <c r="I672" s="32">
        <f t="shared" si="48"/>
        <v>4600</v>
      </c>
    </row>
    <row r="673" spans="1:9" ht="110.25">
      <c r="A673" s="132">
        <v>130107</v>
      </c>
      <c r="B673" s="68" t="s">
        <v>313</v>
      </c>
      <c r="C673" s="72"/>
      <c r="D673" s="89">
        <f aca="true" t="shared" si="53" ref="D673:I674">+D674</f>
        <v>4600</v>
      </c>
      <c r="E673" s="88">
        <v>0</v>
      </c>
      <c r="F673" s="89">
        <f t="shared" si="53"/>
        <v>4600</v>
      </c>
      <c r="G673" s="122">
        <f t="shared" si="53"/>
        <v>4600</v>
      </c>
      <c r="H673" s="43"/>
      <c r="I673" s="89">
        <f>+I674</f>
        <v>4600</v>
      </c>
    </row>
    <row r="674" spans="1:9" ht="78.75">
      <c r="A674" s="62">
        <v>3110</v>
      </c>
      <c r="B674" s="62" t="s">
        <v>218</v>
      </c>
      <c r="C674" s="72"/>
      <c r="D674" s="44">
        <f>+D675</f>
        <v>4600</v>
      </c>
      <c r="E674" s="44">
        <f>+E675</f>
        <v>0</v>
      </c>
      <c r="F674" s="44">
        <f t="shared" si="53"/>
        <v>4600</v>
      </c>
      <c r="G674" s="44">
        <f t="shared" si="53"/>
        <v>4600</v>
      </c>
      <c r="H674" s="44">
        <f t="shared" si="53"/>
        <v>0</v>
      </c>
      <c r="I674" s="44">
        <f t="shared" si="53"/>
        <v>4600</v>
      </c>
    </row>
    <row r="675" spans="1:9" ht="20.25" customHeight="1">
      <c r="A675" s="93"/>
      <c r="B675" s="93"/>
      <c r="C675" s="58" t="s">
        <v>347</v>
      </c>
      <c r="D675" s="32">
        <v>4600</v>
      </c>
      <c r="E675" s="17">
        <v>0</v>
      </c>
      <c r="F675" s="32">
        <v>4600</v>
      </c>
      <c r="G675" s="32">
        <v>4600</v>
      </c>
      <c r="H675" s="46"/>
      <c r="I675" s="32">
        <f t="shared" si="48"/>
        <v>4600</v>
      </c>
    </row>
    <row r="676" spans="1:9" ht="66" customHeight="1">
      <c r="A676" s="179"/>
      <c r="B676" s="68" t="s">
        <v>9</v>
      </c>
      <c r="C676" s="72"/>
      <c r="D676" s="20">
        <f>+D677</f>
        <v>4946218</v>
      </c>
      <c r="E676" s="180">
        <v>0</v>
      </c>
      <c r="F676" s="20">
        <f>+F677</f>
        <v>4946218</v>
      </c>
      <c r="G676" s="20">
        <f>+G677</f>
        <v>3084910</v>
      </c>
      <c r="H676" s="20">
        <f>+H677</f>
        <v>0</v>
      </c>
      <c r="I676" s="20">
        <f>+I677</f>
        <v>4946218</v>
      </c>
    </row>
    <row r="677" spans="1:9" ht="39" customHeight="1">
      <c r="A677" s="181">
        <v>80101</v>
      </c>
      <c r="B677" s="181" t="s">
        <v>10</v>
      </c>
      <c r="C677" s="182"/>
      <c r="D677" s="183">
        <f>+D678+D729</f>
        <v>4946218</v>
      </c>
      <c r="E677" s="184">
        <v>0</v>
      </c>
      <c r="F677" s="183">
        <f>+F678+F729</f>
        <v>4946218</v>
      </c>
      <c r="G677" s="185">
        <f>+G678+G729</f>
        <v>3084910</v>
      </c>
      <c r="H677" s="186"/>
      <c r="I677" s="104">
        <f>+I678+I729</f>
        <v>4946218</v>
      </c>
    </row>
    <row r="678" spans="1:9" ht="78.75">
      <c r="A678" s="62">
        <v>3110</v>
      </c>
      <c r="B678" s="62" t="s">
        <v>218</v>
      </c>
      <c r="C678" s="72"/>
      <c r="D678" s="30">
        <f aca="true" t="shared" si="54" ref="D678:I678">+D679+D684+D685+D688+D689+D690+D706+D710+D712+D714</f>
        <v>2916759</v>
      </c>
      <c r="E678" s="30">
        <f t="shared" si="54"/>
        <v>0</v>
      </c>
      <c r="F678" s="30">
        <f t="shared" si="54"/>
        <v>2916759</v>
      </c>
      <c r="G678" s="30">
        <f t="shared" si="54"/>
        <v>1546505</v>
      </c>
      <c r="H678" s="30">
        <f t="shared" si="54"/>
        <v>0</v>
      </c>
      <c r="I678" s="30">
        <f t="shared" si="54"/>
        <v>2916759</v>
      </c>
    </row>
    <row r="679" spans="1:9" ht="15.75">
      <c r="A679" s="179"/>
      <c r="B679" s="179"/>
      <c r="C679" s="72" t="s">
        <v>11</v>
      </c>
      <c r="D679" s="35">
        <v>90000</v>
      </c>
      <c r="E679" s="17">
        <v>0</v>
      </c>
      <c r="F679" s="35">
        <v>90000</v>
      </c>
      <c r="G679" s="36">
        <v>13125</v>
      </c>
      <c r="H679" s="26"/>
      <c r="I679" s="35">
        <v>90000</v>
      </c>
    </row>
    <row r="680" spans="1:9" ht="15.75" hidden="1">
      <c r="A680" s="179"/>
      <c r="B680" s="179"/>
      <c r="C680" s="72" t="s">
        <v>12</v>
      </c>
      <c r="D680" s="35">
        <v>34500</v>
      </c>
      <c r="E680" s="17">
        <v>0</v>
      </c>
      <c r="F680" s="35">
        <v>34500</v>
      </c>
      <c r="G680" s="36">
        <v>34500</v>
      </c>
      <c r="H680" s="26"/>
      <c r="I680" s="35">
        <v>34500</v>
      </c>
    </row>
    <row r="681" spans="1:9" ht="15.75" hidden="1">
      <c r="A681" s="179"/>
      <c r="B681" s="179"/>
      <c r="C681" s="72" t="s">
        <v>13</v>
      </c>
      <c r="D681" s="35">
        <v>36200</v>
      </c>
      <c r="E681" s="17">
        <v>0</v>
      </c>
      <c r="F681" s="35">
        <v>36200</v>
      </c>
      <c r="G681" s="36">
        <v>36200</v>
      </c>
      <c r="H681" s="26"/>
      <c r="I681" s="35">
        <v>36200</v>
      </c>
    </row>
    <row r="682" spans="1:9" ht="15.75" hidden="1">
      <c r="A682" s="179"/>
      <c r="B682" s="179"/>
      <c r="C682" s="72" t="s">
        <v>14</v>
      </c>
      <c r="D682" s="35">
        <v>55305</v>
      </c>
      <c r="E682" s="17">
        <v>0</v>
      </c>
      <c r="F682" s="35">
        <v>55305</v>
      </c>
      <c r="G682" s="36">
        <v>55305</v>
      </c>
      <c r="H682" s="26"/>
      <c r="I682" s="35">
        <v>55305</v>
      </c>
    </row>
    <row r="683" spans="1:9" ht="15.75" hidden="1">
      <c r="A683" s="179"/>
      <c r="B683" s="179"/>
      <c r="C683" s="72" t="s">
        <v>15</v>
      </c>
      <c r="D683" s="35">
        <v>429000</v>
      </c>
      <c r="E683" s="17">
        <v>0</v>
      </c>
      <c r="F683" s="35">
        <v>429000</v>
      </c>
      <c r="G683" s="36">
        <v>429000</v>
      </c>
      <c r="H683" s="26"/>
      <c r="I683" s="35">
        <v>429000</v>
      </c>
    </row>
    <row r="684" spans="1:9" ht="15.75">
      <c r="A684" s="179"/>
      <c r="B684" s="179"/>
      <c r="C684" s="72" t="s">
        <v>16</v>
      </c>
      <c r="D684" s="35">
        <v>36300</v>
      </c>
      <c r="E684" s="17">
        <v>0</v>
      </c>
      <c r="F684" s="35">
        <v>36300</v>
      </c>
      <c r="G684" s="36">
        <v>47600</v>
      </c>
      <c r="H684" s="26"/>
      <c r="I684" s="35">
        <v>36300</v>
      </c>
    </row>
    <row r="685" spans="1:9" ht="15.75">
      <c r="A685" s="179"/>
      <c r="B685" s="179"/>
      <c r="C685" s="72" t="s">
        <v>17</v>
      </c>
      <c r="D685" s="35">
        <v>25000</v>
      </c>
      <c r="E685" s="17">
        <v>0</v>
      </c>
      <c r="F685" s="35">
        <v>25000</v>
      </c>
      <c r="G685" s="36">
        <v>44400</v>
      </c>
      <c r="H685" s="26"/>
      <c r="I685" s="35">
        <v>25000</v>
      </c>
    </row>
    <row r="686" spans="1:9" ht="15.75" hidden="1">
      <c r="A686" s="179"/>
      <c r="B686" s="179"/>
      <c r="C686" s="72" t="s">
        <v>18</v>
      </c>
      <c r="D686" s="35">
        <v>11900</v>
      </c>
      <c r="E686" s="17">
        <v>0</v>
      </c>
      <c r="F686" s="35">
        <v>11900</v>
      </c>
      <c r="G686" s="36">
        <v>11900</v>
      </c>
      <c r="H686" s="26"/>
      <c r="I686" s="35">
        <v>11900</v>
      </c>
    </row>
    <row r="687" spans="1:9" ht="15.75" hidden="1">
      <c r="A687" s="179"/>
      <c r="B687" s="179"/>
      <c r="C687" s="72" t="s">
        <v>19</v>
      </c>
      <c r="D687" s="35">
        <v>62500</v>
      </c>
      <c r="E687" s="17">
        <v>0</v>
      </c>
      <c r="F687" s="35">
        <v>62500</v>
      </c>
      <c r="G687" s="36">
        <v>62500</v>
      </c>
      <c r="H687" s="26"/>
      <c r="I687" s="35">
        <v>62500</v>
      </c>
    </row>
    <row r="688" spans="1:9" ht="15.75">
      <c r="A688" s="179"/>
      <c r="B688" s="179"/>
      <c r="C688" s="72" t="s">
        <v>20</v>
      </c>
      <c r="D688" s="35">
        <v>52000</v>
      </c>
      <c r="E688" s="17">
        <v>0</v>
      </c>
      <c r="F688" s="35">
        <v>52000</v>
      </c>
      <c r="G688" s="36">
        <v>19680</v>
      </c>
      <c r="H688" s="26"/>
      <c r="I688" s="35">
        <v>52000</v>
      </c>
    </row>
    <row r="689" spans="1:9" ht="15.75">
      <c r="A689" s="179"/>
      <c r="B689" s="179"/>
      <c r="C689" s="72" t="s">
        <v>21</v>
      </c>
      <c r="D689" s="35">
        <v>17000</v>
      </c>
      <c r="E689" s="17">
        <v>0</v>
      </c>
      <c r="F689" s="35">
        <v>17000</v>
      </c>
      <c r="G689" s="36">
        <v>66000</v>
      </c>
      <c r="H689" s="26"/>
      <c r="I689" s="35">
        <v>17000</v>
      </c>
    </row>
    <row r="690" spans="1:9" ht="15.75">
      <c r="A690" s="179"/>
      <c r="B690" s="179"/>
      <c r="C690" s="72" t="s">
        <v>22</v>
      </c>
      <c r="D690" s="35">
        <v>35000</v>
      </c>
      <c r="E690" s="17">
        <v>0</v>
      </c>
      <c r="F690" s="35">
        <v>35000</v>
      </c>
      <c r="G690" s="36">
        <v>740000</v>
      </c>
      <c r="H690" s="26"/>
      <c r="I690" s="35">
        <v>35000</v>
      </c>
    </row>
    <row r="691" spans="1:9" ht="15.75" hidden="1">
      <c r="A691" s="179"/>
      <c r="B691" s="179"/>
      <c r="C691" s="72" t="s">
        <v>23</v>
      </c>
      <c r="D691" s="35">
        <v>7680</v>
      </c>
      <c r="E691" s="17">
        <v>0</v>
      </c>
      <c r="F691" s="35">
        <v>7680</v>
      </c>
      <c r="G691" s="36">
        <v>7680</v>
      </c>
      <c r="H691" s="26"/>
      <c r="I691" s="35">
        <v>7680</v>
      </c>
    </row>
    <row r="692" spans="1:9" ht="15.75" hidden="1">
      <c r="A692" s="179"/>
      <c r="B692" s="179"/>
      <c r="C692" s="72" t="s">
        <v>24</v>
      </c>
      <c r="D692" s="35">
        <v>265200</v>
      </c>
      <c r="E692" s="17">
        <v>0</v>
      </c>
      <c r="F692" s="35">
        <v>265200</v>
      </c>
      <c r="G692" s="36">
        <v>265200</v>
      </c>
      <c r="H692" s="26"/>
      <c r="I692" s="35">
        <v>265200</v>
      </c>
    </row>
    <row r="693" spans="1:9" ht="15.75" hidden="1">
      <c r="A693" s="179"/>
      <c r="B693" s="179"/>
      <c r="C693" s="72" t="s">
        <v>25</v>
      </c>
      <c r="D693" s="35">
        <v>42900</v>
      </c>
      <c r="E693" s="17">
        <v>0</v>
      </c>
      <c r="F693" s="35">
        <v>42900</v>
      </c>
      <c r="G693" s="36">
        <v>42900</v>
      </c>
      <c r="H693" s="26"/>
      <c r="I693" s="35">
        <v>42900</v>
      </c>
    </row>
    <row r="694" spans="1:9" ht="15.75" hidden="1">
      <c r="A694" s="179"/>
      <c r="B694" s="179"/>
      <c r="C694" s="72" t="s">
        <v>26</v>
      </c>
      <c r="D694" s="35">
        <v>9900</v>
      </c>
      <c r="E694" s="17">
        <v>0</v>
      </c>
      <c r="F694" s="35">
        <v>9900</v>
      </c>
      <c r="G694" s="36">
        <v>9900</v>
      </c>
      <c r="H694" s="26"/>
      <c r="I694" s="35">
        <v>9900</v>
      </c>
    </row>
    <row r="695" spans="1:9" ht="15.75" hidden="1">
      <c r="A695" s="179"/>
      <c r="B695" s="179"/>
      <c r="C695" s="72" t="s">
        <v>27</v>
      </c>
      <c r="D695" s="35">
        <v>9900</v>
      </c>
      <c r="E695" s="17">
        <v>0</v>
      </c>
      <c r="F695" s="35">
        <v>9900</v>
      </c>
      <c r="G695" s="36">
        <v>9900</v>
      </c>
      <c r="H695" s="26"/>
      <c r="I695" s="35">
        <v>9900</v>
      </c>
    </row>
    <row r="696" spans="1:9" ht="15.75" hidden="1">
      <c r="A696" s="179"/>
      <c r="B696" s="179"/>
      <c r="C696" s="72" t="s">
        <v>28</v>
      </c>
      <c r="D696" s="35">
        <v>30330</v>
      </c>
      <c r="E696" s="17">
        <v>0</v>
      </c>
      <c r="F696" s="35">
        <v>30330</v>
      </c>
      <c r="G696" s="36">
        <v>30330</v>
      </c>
      <c r="H696" s="26"/>
      <c r="I696" s="35">
        <v>30330</v>
      </c>
    </row>
    <row r="697" spans="1:9" ht="15.75" hidden="1">
      <c r="A697" s="179"/>
      <c r="B697" s="179"/>
      <c r="C697" s="72" t="s">
        <v>29</v>
      </c>
      <c r="D697" s="35">
        <v>31000</v>
      </c>
      <c r="E697" s="17">
        <v>0</v>
      </c>
      <c r="F697" s="35">
        <v>31000</v>
      </c>
      <c r="G697" s="36">
        <v>31000</v>
      </c>
      <c r="H697" s="26"/>
      <c r="I697" s="35">
        <v>31000</v>
      </c>
    </row>
    <row r="698" spans="1:9" ht="15.75" hidden="1">
      <c r="A698" s="179"/>
      <c r="B698" s="179"/>
      <c r="C698" s="72" t="s">
        <v>30</v>
      </c>
      <c r="D698" s="35">
        <v>18600</v>
      </c>
      <c r="E698" s="17">
        <v>0</v>
      </c>
      <c r="F698" s="35">
        <v>18600</v>
      </c>
      <c r="G698" s="36">
        <v>18600</v>
      </c>
      <c r="H698" s="26"/>
      <c r="I698" s="35">
        <v>18600</v>
      </c>
    </row>
    <row r="699" spans="1:9" ht="15.75" hidden="1">
      <c r="A699" s="179"/>
      <c r="B699" s="179"/>
      <c r="C699" s="72" t="s">
        <v>31</v>
      </c>
      <c r="D699" s="35">
        <v>7800</v>
      </c>
      <c r="E699" s="17">
        <v>0</v>
      </c>
      <c r="F699" s="35">
        <v>7800</v>
      </c>
      <c r="G699" s="36">
        <v>7800</v>
      </c>
      <c r="H699" s="26"/>
      <c r="I699" s="35">
        <v>7800</v>
      </c>
    </row>
    <row r="700" spans="1:9" ht="15.75" hidden="1">
      <c r="A700" s="179"/>
      <c r="B700" s="179"/>
      <c r="C700" s="72" t="s">
        <v>32</v>
      </c>
      <c r="D700" s="35">
        <v>7800</v>
      </c>
      <c r="E700" s="17">
        <v>0</v>
      </c>
      <c r="F700" s="35">
        <v>7800</v>
      </c>
      <c r="G700" s="36">
        <v>7800</v>
      </c>
      <c r="H700" s="26"/>
      <c r="I700" s="35">
        <v>7800</v>
      </c>
    </row>
    <row r="701" spans="1:9" ht="15.75" hidden="1">
      <c r="A701" s="179"/>
      <c r="B701" s="179"/>
      <c r="C701" s="72" t="s">
        <v>33</v>
      </c>
      <c r="D701" s="35">
        <v>26000</v>
      </c>
      <c r="E701" s="17">
        <v>0</v>
      </c>
      <c r="F701" s="35">
        <v>26000</v>
      </c>
      <c r="G701" s="36">
        <v>26000</v>
      </c>
      <c r="H701" s="26"/>
      <c r="I701" s="35">
        <v>26000</v>
      </c>
    </row>
    <row r="702" spans="1:9" ht="31.5" hidden="1">
      <c r="A702" s="179"/>
      <c r="B702" s="179"/>
      <c r="C702" s="72" t="s">
        <v>34</v>
      </c>
      <c r="D702" s="35">
        <v>70000</v>
      </c>
      <c r="E702" s="17">
        <v>0</v>
      </c>
      <c r="F702" s="35">
        <v>70000</v>
      </c>
      <c r="G702" s="36">
        <v>70000</v>
      </c>
      <c r="H702" s="26"/>
      <c r="I702" s="35">
        <v>70000</v>
      </c>
    </row>
    <row r="703" spans="1:9" ht="15.75" hidden="1">
      <c r="A703" s="179"/>
      <c r="B703" s="179"/>
      <c r="C703" s="72" t="s">
        <v>35</v>
      </c>
      <c r="D703" s="35">
        <v>554400</v>
      </c>
      <c r="E703" s="17">
        <v>0</v>
      </c>
      <c r="F703" s="35">
        <v>554400</v>
      </c>
      <c r="G703" s="36">
        <v>554400</v>
      </c>
      <c r="H703" s="26"/>
      <c r="I703" s="35">
        <v>554400</v>
      </c>
    </row>
    <row r="704" spans="1:9" ht="15.75" hidden="1">
      <c r="A704" s="179"/>
      <c r="B704" s="179"/>
      <c r="C704" s="72" t="s">
        <v>36</v>
      </c>
      <c r="D704" s="35">
        <v>128700</v>
      </c>
      <c r="E704" s="17">
        <v>0</v>
      </c>
      <c r="F704" s="35">
        <v>128700</v>
      </c>
      <c r="G704" s="36">
        <v>128700</v>
      </c>
      <c r="H704" s="26"/>
      <c r="I704" s="35">
        <v>128700</v>
      </c>
    </row>
    <row r="705" spans="1:9" ht="15.75" hidden="1">
      <c r="A705" s="179"/>
      <c r="B705" s="179"/>
      <c r="C705" s="72" t="s">
        <v>37</v>
      </c>
      <c r="D705" s="35">
        <v>840000</v>
      </c>
      <c r="E705" s="17">
        <v>0</v>
      </c>
      <c r="F705" s="35">
        <v>840000</v>
      </c>
      <c r="G705" s="36">
        <v>840000</v>
      </c>
      <c r="H705" s="26"/>
      <c r="I705" s="35">
        <v>840000</v>
      </c>
    </row>
    <row r="706" spans="1:9" ht="15.75">
      <c r="A706" s="179"/>
      <c r="B706" s="179"/>
      <c r="C706" s="72" t="s">
        <v>38</v>
      </c>
      <c r="D706" s="35">
        <v>82000</v>
      </c>
      <c r="E706" s="17">
        <v>0</v>
      </c>
      <c r="F706" s="35">
        <v>82000</v>
      </c>
      <c r="G706" s="36">
        <v>460000</v>
      </c>
      <c r="H706" s="173"/>
      <c r="I706" s="35">
        <v>82000</v>
      </c>
    </row>
    <row r="707" spans="1:9" ht="31.5" hidden="1">
      <c r="A707" s="179"/>
      <c r="B707" s="179"/>
      <c r="C707" s="72" t="s">
        <v>39</v>
      </c>
      <c r="D707" s="35">
        <v>40020</v>
      </c>
      <c r="E707" s="17">
        <v>0</v>
      </c>
      <c r="F707" s="35">
        <v>40020</v>
      </c>
      <c r="G707" s="36">
        <v>40020</v>
      </c>
      <c r="H707" s="173"/>
      <c r="I707" s="35">
        <v>40020</v>
      </c>
    </row>
    <row r="708" spans="1:9" ht="15.75" hidden="1">
      <c r="A708" s="179"/>
      <c r="B708" s="179"/>
      <c r="C708" s="72" t="s">
        <v>40</v>
      </c>
      <c r="D708" s="35">
        <v>308700</v>
      </c>
      <c r="E708" s="17">
        <v>0</v>
      </c>
      <c r="F708" s="35">
        <v>308700</v>
      </c>
      <c r="G708" s="36">
        <v>308700</v>
      </c>
      <c r="H708" s="173"/>
      <c r="I708" s="35">
        <v>308700</v>
      </c>
    </row>
    <row r="709" spans="1:9" ht="15.75" hidden="1">
      <c r="A709" s="179"/>
      <c r="B709" s="179"/>
      <c r="C709" s="72" t="s">
        <v>41</v>
      </c>
      <c r="D709" s="35">
        <v>14700</v>
      </c>
      <c r="E709" s="17">
        <v>0</v>
      </c>
      <c r="F709" s="35">
        <v>14700</v>
      </c>
      <c r="G709" s="36">
        <v>14700</v>
      </c>
      <c r="H709" s="173"/>
      <c r="I709" s="35">
        <v>14700</v>
      </c>
    </row>
    <row r="710" spans="1:9" ht="15.75">
      <c r="A710" s="179"/>
      <c r="B710" s="179"/>
      <c r="C710" s="72" t="s">
        <v>42</v>
      </c>
      <c r="D710" s="35">
        <v>35745</v>
      </c>
      <c r="E710" s="17">
        <v>0</v>
      </c>
      <c r="F710" s="35">
        <v>35745</v>
      </c>
      <c r="G710" s="36">
        <v>14700</v>
      </c>
      <c r="H710" s="173"/>
      <c r="I710" s="35">
        <v>35745</v>
      </c>
    </row>
    <row r="711" spans="1:9" ht="15.75" hidden="1">
      <c r="A711" s="179"/>
      <c r="B711" s="179"/>
      <c r="C711" s="72" t="s">
        <v>43</v>
      </c>
      <c r="D711" s="35">
        <v>68000</v>
      </c>
      <c r="E711" s="17">
        <v>0</v>
      </c>
      <c r="F711" s="35">
        <v>68000</v>
      </c>
      <c r="G711" s="36">
        <v>68000</v>
      </c>
      <c r="H711" s="173"/>
      <c r="I711" s="35">
        <v>68000</v>
      </c>
    </row>
    <row r="712" spans="1:9" ht="15.75">
      <c r="A712" s="179"/>
      <c r="B712" s="179"/>
      <c r="C712" s="72" t="s">
        <v>44</v>
      </c>
      <c r="D712" s="35">
        <v>1828000</v>
      </c>
      <c r="E712" s="17">
        <v>0</v>
      </c>
      <c r="F712" s="35">
        <v>1828000</v>
      </c>
      <c r="G712" s="36">
        <v>51000</v>
      </c>
      <c r="H712" s="173"/>
      <c r="I712" s="35">
        <v>1828000</v>
      </c>
    </row>
    <row r="713" spans="1:9" ht="15.75" hidden="1">
      <c r="A713" s="179"/>
      <c r="B713" s="179"/>
      <c r="C713" s="72" t="s">
        <v>45</v>
      </c>
      <c r="D713" s="35">
        <v>8000</v>
      </c>
      <c r="E713" s="17">
        <v>0</v>
      </c>
      <c r="F713" s="35">
        <v>8000</v>
      </c>
      <c r="G713" s="36">
        <v>8000</v>
      </c>
      <c r="H713" s="173"/>
      <c r="I713" s="35">
        <v>8000</v>
      </c>
    </row>
    <row r="714" spans="1:9" ht="31.5">
      <c r="A714" s="179"/>
      <c r="B714" s="179"/>
      <c r="C714" s="41" t="s">
        <v>299</v>
      </c>
      <c r="D714" s="35">
        <v>715714</v>
      </c>
      <c r="E714" s="17">
        <v>0</v>
      </c>
      <c r="F714" s="35">
        <v>715714</v>
      </c>
      <c r="G714" s="36">
        <v>90000</v>
      </c>
      <c r="H714" s="173"/>
      <c r="I714" s="35">
        <v>715714</v>
      </c>
    </row>
    <row r="715" spans="1:9" ht="15.75" hidden="1">
      <c r="A715" s="179"/>
      <c r="B715" s="179"/>
      <c r="C715" s="72" t="s">
        <v>46</v>
      </c>
      <c r="D715" s="35">
        <v>9100</v>
      </c>
      <c r="E715" s="17">
        <v>0</v>
      </c>
      <c r="F715" s="35">
        <v>9100</v>
      </c>
      <c r="G715" s="36">
        <v>9100</v>
      </c>
      <c r="H715" s="173"/>
      <c r="I715" s="32">
        <f aca="true" t="shared" si="55" ref="I715:I757">+G715-H715</f>
        <v>9100</v>
      </c>
    </row>
    <row r="716" spans="1:9" ht="16.5" customHeight="1" hidden="1">
      <c r="A716" s="179"/>
      <c r="B716" s="179"/>
      <c r="C716" s="72" t="s">
        <v>47</v>
      </c>
      <c r="D716" s="35">
        <v>61200</v>
      </c>
      <c r="E716" s="17">
        <v>0</v>
      </c>
      <c r="F716" s="35">
        <v>61200</v>
      </c>
      <c r="G716" s="36">
        <v>61200</v>
      </c>
      <c r="H716" s="173"/>
      <c r="I716" s="32">
        <f t="shared" si="55"/>
        <v>61200</v>
      </c>
    </row>
    <row r="717" spans="1:9" ht="15.75" hidden="1">
      <c r="A717" s="179"/>
      <c r="B717" s="179"/>
      <c r="C717" s="72" t="s">
        <v>48</v>
      </c>
      <c r="D717" s="35">
        <v>8500</v>
      </c>
      <c r="E717" s="17">
        <v>0</v>
      </c>
      <c r="F717" s="35">
        <v>8500</v>
      </c>
      <c r="G717" s="36">
        <v>8500</v>
      </c>
      <c r="H717" s="173"/>
      <c r="I717" s="32">
        <f t="shared" si="55"/>
        <v>8500</v>
      </c>
    </row>
    <row r="718" spans="1:9" ht="31.5" hidden="1">
      <c r="A718" s="179"/>
      <c r="B718" s="179"/>
      <c r="C718" s="72" t="s">
        <v>49</v>
      </c>
      <c r="D718" s="35">
        <v>349990</v>
      </c>
      <c r="E718" s="17">
        <v>0</v>
      </c>
      <c r="F718" s="35">
        <v>349990</v>
      </c>
      <c r="G718" s="36">
        <v>349990</v>
      </c>
      <c r="H718" s="173"/>
      <c r="I718" s="32">
        <f t="shared" si="55"/>
        <v>349990</v>
      </c>
    </row>
    <row r="719" spans="1:9" ht="15.75" hidden="1">
      <c r="A719" s="179"/>
      <c r="B719" s="179"/>
      <c r="C719" s="72" t="s">
        <v>50</v>
      </c>
      <c r="D719" s="35">
        <v>600000</v>
      </c>
      <c r="E719" s="17">
        <v>0</v>
      </c>
      <c r="F719" s="35">
        <v>600000</v>
      </c>
      <c r="G719" s="36">
        <v>600000</v>
      </c>
      <c r="H719" s="173"/>
      <c r="I719" s="32">
        <f t="shared" si="55"/>
        <v>600000</v>
      </c>
    </row>
    <row r="720" spans="1:9" ht="15.75" hidden="1">
      <c r="A720" s="179"/>
      <c r="B720" s="179"/>
      <c r="C720" s="72" t="s">
        <v>51</v>
      </c>
      <c r="D720" s="35">
        <v>17220</v>
      </c>
      <c r="E720" s="17">
        <v>0</v>
      </c>
      <c r="F720" s="35">
        <v>17220</v>
      </c>
      <c r="G720" s="36">
        <v>17220</v>
      </c>
      <c r="H720" s="173"/>
      <c r="I720" s="32">
        <f t="shared" si="55"/>
        <v>17220</v>
      </c>
    </row>
    <row r="721" spans="1:9" ht="15.75" hidden="1">
      <c r="A721" s="179"/>
      <c r="B721" s="179"/>
      <c r="C721" s="72" t="s">
        <v>52</v>
      </c>
      <c r="D721" s="35">
        <v>34800</v>
      </c>
      <c r="E721" s="17">
        <v>0</v>
      </c>
      <c r="F721" s="35">
        <v>34800</v>
      </c>
      <c r="G721" s="36">
        <v>34800</v>
      </c>
      <c r="H721" s="173"/>
      <c r="I721" s="32">
        <f t="shared" si="55"/>
        <v>34800</v>
      </c>
    </row>
    <row r="722" spans="1:9" ht="15.75" hidden="1">
      <c r="A722" s="179"/>
      <c r="B722" s="179"/>
      <c r="C722" s="72" t="s">
        <v>53</v>
      </c>
      <c r="D722" s="35">
        <v>500000</v>
      </c>
      <c r="E722" s="17">
        <v>0</v>
      </c>
      <c r="F722" s="35">
        <v>500000</v>
      </c>
      <c r="G722" s="36">
        <v>500000</v>
      </c>
      <c r="H722" s="173"/>
      <c r="I722" s="32">
        <f t="shared" si="55"/>
        <v>500000</v>
      </c>
    </row>
    <row r="723" spans="1:9" ht="31.5" hidden="1">
      <c r="A723" s="179"/>
      <c r="B723" s="179"/>
      <c r="C723" s="72" t="s">
        <v>54</v>
      </c>
      <c r="D723" s="87">
        <v>4577</v>
      </c>
      <c r="E723" s="17">
        <v>0</v>
      </c>
      <c r="F723" s="87">
        <v>4577</v>
      </c>
      <c r="G723" s="36">
        <v>4577</v>
      </c>
      <c r="H723" s="26"/>
      <c r="I723" s="32">
        <f t="shared" si="55"/>
        <v>4577</v>
      </c>
    </row>
    <row r="724" spans="1:9" ht="47.25" hidden="1">
      <c r="A724" s="179"/>
      <c r="B724" s="179"/>
      <c r="C724" s="72" t="s">
        <v>55</v>
      </c>
      <c r="D724" s="87">
        <v>23250</v>
      </c>
      <c r="E724" s="17">
        <v>0</v>
      </c>
      <c r="F724" s="87">
        <v>23250</v>
      </c>
      <c r="G724" s="36">
        <v>23250</v>
      </c>
      <c r="H724" s="26"/>
      <c r="I724" s="32">
        <f t="shared" si="55"/>
        <v>23250</v>
      </c>
    </row>
    <row r="725" spans="1:9" ht="31.5" hidden="1">
      <c r="A725" s="179"/>
      <c r="B725" s="179"/>
      <c r="C725" s="72" t="s">
        <v>56</v>
      </c>
      <c r="D725" s="87">
        <v>5230</v>
      </c>
      <c r="E725" s="17">
        <v>0</v>
      </c>
      <c r="F725" s="87">
        <v>5230</v>
      </c>
      <c r="G725" s="36">
        <v>5230</v>
      </c>
      <c r="H725" s="26"/>
      <c r="I725" s="32">
        <f t="shared" si="55"/>
        <v>5230</v>
      </c>
    </row>
    <row r="726" spans="1:9" ht="15.75" hidden="1">
      <c r="A726" s="179"/>
      <c r="B726" s="179"/>
      <c r="C726" s="72" t="s">
        <v>57</v>
      </c>
      <c r="D726" s="87">
        <v>16060</v>
      </c>
      <c r="E726" s="17">
        <v>0</v>
      </c>
      <c r="F726" s="87">
        <v>16060</v>
      </c>
      <c r="G726" s="36">
        <v>16060</v>
      </c>
      <c r="H726" s="26"/>
      <c r="I726" s="32">
        <f t="shared" si="55"/>
        <v>16060</v>
      </c>
    </row>
    <row r="727" spans="1:9" ht="15.75" hidden="1">
      <c r="A727" s="179"/>
      <c r="B727" s="179"/>
      <c r="C727" s="72" t="s">
        <v>58</v>
      </c>
      <c r="D727" s="87">
        <v>8602</v>
      </c>
      <c r="E727" s="17">
        <v>0</v>
      </c>
      <c r="F727" s="87">
        <v>8602</v>
      </c>
      <c r="G727" s="36">
        <v>8602</v>
      </c>
      <c r="H727" s="26"/>
      <c r="I727" s="32">
        <f t="shared" si="55"/>
        <v>8602</v>
      </c>
    </row>
    <row r="728" spans="1:9" ht="31.5" hidden="1">
      <c r="A728" s="179"/>
      <c r="B728" s="179"/>
      <c r="C728" s="72" t="s">
        <v>59</v>
      </c>
      <c r="D728" s="87">
        <v>17132</v>
      </c>
      <c r="E728" s="17">
        <v>0</v>
      </c>
      <c r="F728" s="87">
        <v>17132</v>
      </c>
      <c r="G728" s="36">
        <v>17132</v>
      </c>
      <c r="H728" s="26"/>
      <c r="I728" s="32">
        <f t="shared" si="55"/>
        <v>17132</v>
      </c>
    </row>
    <row r="729" spans="1:9" ht="47.25">
      <c r="A729" s="62">
        <v>3132</v>
      </c>
      <c r="B729" s="62" t="s">
        <v>355</v>
      </c>
      <c r="C729" s="72"/>
      <c r="D729" s="30">
        <f aca="true" t="shared" si="56" ref="D729:I729">+D730+D731+D738+D739+D740+D742+D743+D744+D745+D746+D758</f>
        <v>2029459</v>
      </c>
      <c r="E729" s="30">
        <f t="shared" si="56"/>
        <v>0</v>
      </c>
      <c r="F729" s="30">
        <f t="shared" si="56"/>
        <v>2029459</v>
      </c>
      <c r="G729" s="30">
        <f t="shared" si="56"/>
        <v>1538405</v>
      </c>
      <c r="H729" s="30">
        <f t="shared" si="56"/>
        <v>0</v>
      </c>
      <c r="I729" s="30">
        <f t="shared" si="56"/>
        <v>2029459</v>
      </c>
    </row>
    <row r="730" spans="1:9" ht="63.75" customHeight="1">
      <c r="A730" s="179"/>
      <c r="B730" s="179"/>
      <c r="C730" s="72" t="s">
        <v>60</v>
      </c>
      <c r="D730" s="35">
        <v>187630</v>
      </c>
      <c r="E730" s="17">
        <v>0</v>
      </c>
      <c r="F730" s="35">
        <v>187630</v>
      </c>
      <c r="G730" s="36">
        <v>187630</v>
      </c>
      <c r="H730" s="26"/>
      <c r="I730" s="32">
        <f t="shared" si="55"/>
        <v>187630</v>
      </c>
    </row>
    <row r="731" spans="1:9" ht="71.25" customHeight="1">
      <c r="A731" s="179"/>
      <c r="B731" s="179"/>
      <c r="C731" s="72" t="s">
        <v>61</v>
      </c>
      <c r="D731" s="35">
        <v>195727</v>
      </c>
      <c r="E731" s="17">
        <v>0</v>
      </c>
      <c r="F731" s="35">
        <v>195727</v>
      </c>
      <c r="G731" s="36">
        <v>195727</v>
      </c>
      <c r="H731" s="26"/>
      <c r="I731" s="32">
        <f t="shared" si="55"/>
        <v>195727</v>
      </c>
    </row>
    <row r="732" spans="1:9" ht="63" hidden="1">
      <c r="A732" s="179"/>
      <c r="B732" s="179"/>
      <c r="C732" s="72" t="s">
        <v>62</v>
      </c>
      <c r="D732" s="32">
        <v>299990</v>
      </c>
      <c r="E732" s="17">
        <v>0</v>
      </c>
      <c r="F732" s="32">
        <v>299990</v>
      </c>
      <c r="G732" s="122">
        <v>299990</v>
      </c>
      <c r="H732" s="26">
        <v>299990</v>
      </c>
      <c r="I732" s="32">
        <f t="shared" si="55"/>
        <v>0</v>
      </c>
    </row>
    <row r="733" spans="1:9" ht="63" hidden="1">
      <c r="A733" s="179"/>
      <c r="B733" s="179"/>
      <c r="C733" s="72" t="s">
        <v>63</v>
      </c>
      <c r="D733" s="35">
        <v>299900</v>
      </c>
      <c r="E733" s="17">
        <v>0</v>
      </c>
      <c r="F733" s="35">
        <v>299900</v>
      </c>
      <c r="G733" s="36">
        <v>299900</v>
      </c>
      <c r="H733" s="26">
        <v>299900</v>
      </c>
      <c r="I733" s="32">
        <f t="shared" si="55"/>
        <v>0</v>
      </c>
    </row>
    <row r="734" spans="1:9" ht="47.25" hidden="1">
      <c r="A734" s="179"/>
      <c r="B734" s="179"/>
      <c r="C734" s="72" t="s">
        <v>64</v>
      </c>
      <c r="D734" s="35">
        <v>180000</v>
      </c>
      <c r="E734" s="17">
        <v>0</v>
      </c>
      <c r="F734" s="35">
        <v>180000</v>
      </c>
      <c r="G734" s="36">
        <v>180000</v>
      </c>
      <c r="H734" s="26"/>
      <c r="I734" s="32">
        <f t="shared" si="55"/>
        <v>180000</v>
      </c>
    </row>
    <row r="735" spans="1:9" ht="47.25" hidden="1">
      <c r="A735" s="179"/>
      <c r="B735" s="179"/>
      <c r="C735" s="72" t="s">
        <v>65</v>
      </c>
      <c r="D735" s="35">
        <v>63000</v>
      </c>
      <c r="E735" s="17">
        <v>0</v>
      </c>
      <c r="F735" s="35">
        <v>63000</v>
      </c>
      <c r="G735" s="36">
        <v>63000</v>
      </c>
      <c r="H735" s="26"/>
      <c r="I735" s="32">
        <f t="shared" si="55"/>
        <v>63000</v>
      </c>
    </row>
    <row r="736" spans="1:9" ht="47.25" hidden="1">
      <c r="A736" s="179"/>
      <c r="B736" s="179"/>
      <c r="C736" s="72" t="s">
        <v>66</v>
      </c>
      <c r="D736" s="35">
        <v>299990</v>
      </c>
      <c r="E736" s="17">
        <v>0</v>
      </c>
      <c r="F736" s="35">
        <v>299990</v>
      </c>
      <c r="G736" s="36">
        <v>299990</v>
      </c>
      <c r="H736" s="26"/>
      <c r="I736" s="32">
        <f t="shared" si="55"/>
        <v>299990</v>
      </c>
    </row>
    <row r="737" spans="1:9" ht="78.75" hidden="1">
      <c r="A737" s="179"/>
      <c r="B737" s="179"/>
      <c r="C737" s="72" t="s">
        <v>67</v>
      </c>
      <c r="D737" s="35">
        <v>170000</v>
      </c>
      <c r="E737" s="17">
        <v>0</v>
      </c>
      <c r="F737" s="35">
        <v>170000</v>
      </c>
      <c r="G737" s="36">
        <v>170000</v>
      </c>
      <c r="H737" s="26"/>
      <c r="I737" s="32">
        <f t="shared" si="55"/>
        <v>170000</v>
      </c>
    </row>
    <row r="738" spans="1:9" ht="76.5" customHeight="1">
      <c r="A738" s="179"/>
      <c r="B738" s="179"/>
      <c r="C738" s="72" t="s">
        <v>68</v>
      </c>
      <c r="D738" s="35">
        <v>279536</v>
      </c>
      <c r="E738" s="17">
        <v>0</v>
      </c>
      <c r="F738" s="35">
        <v>279536</v>
      </c>
      <c r="G738" s="36">
        <v>279536</v>
      </c>
      <c r="H738" s="26"/>
      <c r="I738" s="32">
        <f t="shared" si="55"/>
        <v>279536</v>
      </c>
    </row>
    <row r="739" spans="1:9" ht="85.5" customHeight="1">
      <c r="A739" s="179"/>
      <c r="B739" s="179"/>
      <c r="C739" s="72" t="s">
        <v>69</v>
      </c>
      <c r="D739" s="35">
        <v>111523</v>
      </c>
      <c r="E739" s="17">
        <v>0</v>
      </c>
      <c r="F739" s="35">
        <v>111523</v>
      </c>
      <c r="G739" s="36">
        <v>111523</v>
      </c>
      <c r="H739" s="26"/>
      <c r="I739" s="32">
        <f t="shared" si="55"/>
        <v>111523</v>
      </c>
    </row>
    <row r="740" spans="1:9" ht="112.5" customHeight="1">
      <c r="A740" s="179"/>
      <c r="B740" s="179"/>
      <c r="C740" s="72" t="s">
        <v>70</v>
      </c>
      <c r="D740" s="32">
        <v>164000</v>
      </c>
      <c r="E740" s="17">
        <v>0</v>
      </c>
      <c r="F740" s="32">
        <v>164000</v>
      </c>
      <c r="G740" s="122">
        <v>164000</v>
      </c>
      <c r="H740" s="26"/>
      <c r="I740" s="32">
        <f t="shared" si="55"/>
        <v>164000</v>
      </c>
    </row>
    <row r="741" spans="1:9" ht="47.25" hidden="1">
      <c r="A741" s="179"/>
      <c r="B741" s="179"/>
      <c r="C741" s="72" t="s">
        <v>71</v>
      </c>
      <c r="D741" s="32">
        <v>299900</v>
      </c>
      <c r="E741" s="17">
        <v>0</v>
      </c>
      <c r="F741" s="32">
        <v>299900</v>
      </c>
      <c r="G741" s="122">
        <v>299900</v>
      </c>
      <c r="H741" s="26">
        <v>299900</v>
      </c>
      <c r="I741" s="32">
        <f t="shared" si="55"/>
        <v>0</v>
      </c>
    </row>
    <row r="742" spans="1:9" ht="93.75" customHeight="1">
      <c r="A742" s="179"/>
      <c r="B742" s="179"/>
      <c r="C742" s="72" t="s">
        <v>72</v>
      </c>
      <c r="D742" s="32">
        <v>86899</v>
      </c>
      <c r="E742" s="17">
        <v>0</v>
      </c>
      <c r="F742" s="32">
        <v>86899</v>
      </c>
      <c r="G742" s="122">
        <v>86899</v>
      </c>
      <c r="H742" s="26"/>
      <c r="I742" s="32">
        <f t="shared" si="55"/>
        <v>86899</v>
      </c>
    </row>
    <row r="743" spans="1:9" ht="79.5" customHeight="1">
      <c r="A743" s="179"/>
      <c r="B743" s="179"/>
      <c r="C743" s="72" t="s">
        <v>73</v>
      </c>
      <c r="D743" s="32">
        <v>36062</v>
      </c>
      <c r="E743" s="17">
        <v>0</v>
      </c>
      <c r="F743" s="32">
        <v>36062</v>
      </c>
      <c r="G743" s="122">
        <v>36062</v>
      </c>
      <c r="H743" s="26"/>
      <c r="I743" s="32">
        <f t="shared" si="55"/>
        <v>36062</v>
      </c>
    </row>
    <row r="744" spans="1:9" ht="80.25" customHeight="1">
      <c r="A744" s="179"/>
      <c r="B744" s="179"/>
      <c r="C744" s="72" t="s">
        <v>74</v>
      </c>
      <c r="D744" s="32">
        <v>98695</v>
      </c>
      <c r="E744" s="17">
        <v>0</v>
      </c>
      <c r="F744" s="32">
        <v>98695</v>
      </c>
      <c r="G744" s="122">
        <v>98695</v>
      </c>
      <c r="H744" s="26"/>
      <c r="I744" s="32">
        <f t="shared" si="55"/>
        <v>98695</v>
      </c>
    </row>
    <row r="745" spans="1:9" ht="81.75" customHeight="1">
      <c r="A745" s="179"/>
      <c r="B745" s="179"/>
      <c r="C745" s="72" t="s">
        <v>75</v>
      </c>
      <c r="D745" s="32">
        <v>78334</v>
      </c>
      <c r="E745" s="17">
        <v>0</v>
      </c>
      <c r="F745" s="32">
        <v>78334</v>
      </c>
      <c r="G745" s="122">
        <v>78334</v>
      </c>
      <c r="H745" s="26"/>
      <c r="I745" s="32">
        <f t="shared" si="55"/>
        <v>78334</v>
      </c>
    </row>
    <row r="746" spans="1:9" ht="63">
      <c r="A746" s="179"/>
      <c r="B746" s="179"/>
      <c r="C746" s="72" t="s">
        <v>76</v>
      </c>
      <c r="D746" s="32">
        <v>299999</v>
      </c>
      <c r="E746" s="17">
        <v>0</v>
      </c>
      <c r="F746" s="32">
        <v>299999</v>
      </c>
      <c r="G746" s="122">
        <v>299999</v>
      </c>
      <c r="H746" s="26"/>
      <c r="I746" s="32">
        <f t="shared" si="55"/>
        <v>299999</v>
      </c>
    </row>
    <row r="747" spans="1:9" ht="94.5" hidden="1">
      <c r="A747" s="68">
        <v>80800</v>
      </c>
      <c r="B747" s="68" t="s">
        <v>77</v>
      </c>
      <c r="C747" s="72"/>
      <c r="D747" s="87">
        <f>+D748</f>
        <v>112615</v>
      </c>
      <c r="E747" s="17">
        <v>0</v>
      </c>
      <c r="F747" s="87">
        <f>+F748</f>
        <v>112615</v>
      </c>
      <c r="G747" s="36">
        <f>+G748</f>
        <v>112615</v>
      </c>
      <c r="H747" s="26"/>
      <c r="I747" s="32">
        <f t="shared" si="55"/>
        <v>112615</v>
      </c>
    </row>
    <row r="748" spans="1:9" ht="78.75" hidden="1">
      <c r="A748" s="62" t="s">
        <v>335</v>
      </c>
      <c r="B748" s="62" t="s">
        <v>218</v>
      </c>
      <c r="C748" s="72"/>
      <c r="D748" s="24">
        <f>+D749+D750+D751+D752+D753</f>
        <v>112615</v>
      </c>
      <c r="E748" s="17">
        <v>0</v>
      </c>
      <c r="F748" s="24">
        <f>+F749+F750+F751+F752+F753</f>
        <v>112615</v>
      </c>
      <c r="G748" s="25">
        <f>+G749+G750+G751+G752+G753</f>
        <v>112615</v>
      </c>
      <c r="H748" s="26"/>
      <c r="I748" s="32">
        <f t="shared" si="55"/>
        <v>112615</v>
      </c>
    </row>
    <row r="749" spans="1:9" ht="15.75" hidden="1">
      <c r="A749" s="179"/>
      <c r="B749" s="179"/>
      <c r="C749" s="72" t="s">
        <v>78</v>
      </c>
      <c r="D749" s="35">
        <v>88200</v>
      </c>
      <c r="E749" s="17">
        <v>0</v>
      </c>
      <c r="F749" s="35">
        <v>88200</v>
      </c>
      <c r="G749" s="106">
        <v>88200</v>
      </c>
      <c r="H749" s="26"/>
      <c r="I749" s="32">
        <f t="shared" si="55"/>
        <v>88200</v>
      </c>
    </row>
    <row r="750" spans="1:9" ht="47.25" hidden="1">
      <c r="A750" s="179"/>
      <c r="B750" s="179"/>
      <c r="C750" s="72" t="s">
        <v>79</v>
      </c>
      <c r="D750" s="35">
        <v>4650</v>
      </c>
      <c r="E750" s="17">
        <v>0</v>
      </c>
      <c r="F750" s="35">
        <v>4650</v>
      </c>
      <c r="G750" s="106">
        <v>4650</v>
      </c>
      <c r="H750" s="26"/>
      <c r="I750" s="32">
        <f t="shared" si="55"/>
        <v>4650</v>
      </c>
    </row>
    <row r="751" spans="1:9" ht="31.5" hidden="1">
      <c r="A751" s="179"/>
      <c r="B751" s="179"/>
      <c r="C751" s="72" t="s">
        <v>80</v>
      </c>
      <c r="D751" s="35">
        <v>2615</v>
      </c>
      <c r="E751" s="17">
        <v>0</v>
      </c>
      <c r="F751" s="35">
        <v>2615</v>
      </c>
      <c r="G751" s="106">
        <v>2615</v>
      </c>
      <c r="H751" s="26"/>
      <c r="I751" s="32">
        <f t="shared" si="55"/>
        <v>2615</v>
      </c>
    </row>
    <row r="752" spans="1:9" ht="15.75" hidden="1">
      <c r="A752" s="179"/>
      <c r="B752" s="179"/>
      <c r="C752" s="72" t="s">
        <v>81</v>
      </c>
      <c r="D752" s="35">
        <v>4301</v>
      </c>
      <c r="E752" s="17">
        <v>0</v>
      </c>
      <c r="F752" s="35">
        <v>4301</v>
      </c>
      <c r="G752" s="106">
        <v>4301</v>
      </c>
      <c r="H752" s="26"/>
      <c r="I752" s="32">
        <f t="shared" si="55"/>
        <v>4301</v>
      </c>
    </row>
    <row r="753" spans="1:9" ht="31.5" hidden="1">
      <c r="A753" s="179"/>
      <c r="B753" s="179"/>
      <c r="C753" s="72" t="s">
        <v>82</v>
      </c>
      <c r="D753" s="35">
        <v>12849</v>
      </c>
      <c r="E753" s="17">
        <v>0</v>
      </c>
      <c r="F753" s="35">
        <v>12849</v>
      </c>
      <c r="G753" s="106">
        <v>12849</v>
      </c>
      <c r="H753" s="26"/>
      <c r="I753" s="32">
        <f t="shared" si="55"/>
        <v>12849</v>
      </c>
    </row>
    <row r="754" spans="1:9" ht="15.75" hidden="1">
      <c r="A754" s="179"/>
      <c r="B754" s="68" t="s">
        <v>83</v>
      </c>
      <c r="C754" s="72"/>
      <c r="D754" s="87">
        <f aca="true" t="shared" si="57" ref="D754:G756">+D755</f>
        <v>69822</v>
      </c>
      <c r="E754" s="17">
        <v>0</v>
      </c>
      <c r="F754" s="87">
        <f t="shared" si="57"/>
        <v>69822</v>
      </c>
      <c r="G754" s="36">
        <f t="shared" si="57"/>
        <v>69822</v>
      </c>
      <c r="H754" s="26"/>
      <c r="I754" s="32">
        <f t="shared" si="55"/>
        <v>69822</v>
      </c>
    </row>
    <row r="755" spans="1:9" ht="15.75" hidden="1">
      <c r="A755" s="68">
        <v>250404</v>
      </c>
      <c r="B755" s="68" t="s">
        <v>84</v>
      </c>
      <c r="C755" s="72"/>
      <c r="D755" s="87">
        <f t="shared" si="57"/>
        <v>69822</v>
      </c>
      <c r="E755" s="17">
        <v>0</v>
      </c>
      <c r="F755" s="87">
        <f t="shared" si="57"/>
        <v>69822</v>
      </c>
      <c r="G755" s="36">
        <f t="shared" si="57"/>
        <v>69822</v>
      </c>
      <c r="H755" s="26"/>
      <c r="I755" s="32">
        <f t="shared" si="55"/>
        <v>69822</v>
      </c>
    </row>
    <row r="756" spans="1:9" ht="75" hidden="1">
      <c r="A756" s="68">
        <v>3210</v>
      </c>
      <c r="B756" s="71" t="s">
        <v>126</v>
      </c>
      <c r="C756" s="72"/>
      <c r="D756" s="24">
        <f t="shared" si="57"/>
        <v>69822</v>
      </c>
      <c r="E756" s="17">
        <v>0</v>
      </c>
      <c r="F756" s="24">
        <f t="shared" si="57"/>
        <v>69822</v>
      </c>
      <c r="G756" s="25">
        <f t="shared" si="57"/>
        <v>69822</v>
      </c>
      <c r="H756" s="26"/>
      <c r="I756" s="32">
        <f t="shared" si="55"/>
        <v>69822</v>
      </c>
    </row>
    <row r="757" spans="1:9" ht="31.5" hidden="1">
      <c r="A757" s="179"/>
      <c r="B757" s="179"/>
      <c r="C757" s="72" t="s">
        <v>85</v>
      </c>
      <c r="D757" s="35">
        <v>69822</v>
      </c>
      <c r="E757" s="17">
        <v>0</v>
      </c>
      <c r="F757" s="35">
        <v>69822</v>
      </c>
      <c r="G757" s="106">
        <v>69822</v>
      </c>
      <c r="H757" s="26"/>
      <c r="I757" s="32">
        <f t="shared" si="55"/>
        <v>69822</v>
      </c>
    </row>
    <row r="758" spans="1:9" ht="31.5">
      <c r="A758" s="179"/>
      <c r="B758" s="179"/>
      <c r="C758" s="41" t="s">
        <v>299</v>
      </c>
      <c r="D758" s="35">
        <v>491054</v>
      </c>
      <c r="E758" s="17">
        <v>0</v>
      </c>
      <c r="F758" s="35">
        <v>491054</v>
      </c>
      <c r="G758" s="106"/>
      <c r="H758" s="26"/>
      <c r="I758" s="32">
        <v>491054</v>
      </c>
    </row>
    <row r="759" spans="1:9" ht="52.5" customHeight="1">
      <c r="A759" s="179"/>
      <c r="B759" s="68" t="s">
        <v>86</v>
      </c>
      <c r="C759" s="41"/>
      <c r="D759" s="87">
        <f>+D760</f>
        <v>217665</v>
      </c>
      <c r="E759" s="88">
        <v>0</v>
      </c>
      <c r="F759" s="87">
        <f aca="true" t="shared" si="58" ref="F759:I760">+F760</f>
        <v>217665</v>
      </c>
      <c r="G759" s="87">
        <f t="shared" si="58"/>
        <v>0</v>
      </c>
      <c r="H759" s="87">
        <f t="shared" si="58"/>
        <v>0</v>
      </c>
      <c r="I759" s="87">
        <f t="shared" si="58"/>
        <v>217665</v>
      </c>
    </row>
    <row r="760" spans="1:10" ht="47.25">
      <c r="A760" s="62">
        <v>3132</v>
      </c>
      <c r="B760" s="62" t="s">
        <v>355</v>
      </c>
      <c r="C760" s="41"/>
      <c r="D760" s="30">
        <f>+D761</f>
        <v>217665</v>
      </c>
      <c r="E760" s="70">
        <v>0</v>
      </c>
      <c r="F760" s="30">
        <f t="shared" si="58"/>
        <v>217665</v>
      </c>
      <c r="G760" s="30">
        <f t="shared" si="58"/>
        <v>0</v>
      </c>
      <c r="H760" s="30">
        <f t="shared" si="58"/>
        <v>0</v>
      </c>
      <c r="I760" s="30">
        <f t="shared" si="58"/>
        <v>217665</v>
      </c>
      <c r="J760" s="28"/>
    </row>
    <row r="761" spans="1:9" ht="31.5">
      <c r="A761" s="62"/>
      <c r="B761" s="62"/>
      <c r="C761" s="41" t="s">
        <v>299</v>
      </c>
      <c r="D761" s="35">
        <v>217665</v>
      </c>
      <c r="E761" s="17">
        <v>0</v>
      </c>
      <c r="F761" s="35">
        <v>217665</v>
      </c>
      <c r="G761" s="106"/>
      <c r="H761" s="26"/>
      <c r="I761" s="32">
        <v>217665</v>
      </c>
    </row>
    <row r="762" spans="1:9" ht="31.5">
      <c r="A762" s="62"/>
      <c r="B762" s="68" t="s">
        <v>321</v>
      </c>
      <c r="C762" s="41"/>
      <c r="D762" s="35"/>
      <c r="E762" s="17"/>
      <c r="F762" s="35"/>
      <c r="G762" s="106"/>
      <c r="H762" s="26"/>
      <c r="I762" s="32"/>
    </row>
    <row r="763" spans="1:9" ht="78.75">
      <c r="A763" s="62">
        <v>3110</v>
      </c>
      <c r="B763" s="62" t="s">
        <v>218</v>
      </c>
      <c r="C763" s="41"/>
      <c r="D763" s="35"/>
      <c r="E763" s="17"/>
      <c r="F763" s="35"/>
      <c r="G763" s="106"/>
      <c r="H763" s="26"/>
      <c r="I763" s="32"/>
    </row>
    <row r="764" spans="1:9" ht="31.5">
      <c r="A764" s="62"/>
      <c r="B764" s="62"/>
      <c r="C764" s="41" t="s">
        <v>299</v>
      </c>
      <c r="D764" s="35">
        <v>49800</v>
      </c>
      <c r="E764" s="17">
        <v>0</v>
      </c>
      <c r="F764" s="35">
        <v>49800</v>
      </c>
      <c r="G764" s="106"/>
      <c r="H764" s="26"/>
      <c r="I764" s="32">
        <v>49800</v>
      </c>
    </row>
    <row r="765" spans="1:9" ht="15.75">
      <c r="A765" s="179"/>
      <c r="B765" s="179"/>
      <c r="C765" s="118" t="s">
        <v>87</v>
      </c>
      <c r="D765" s="87">
        <f aca="true" t="shared" si="59" ref="D765:I765">+D676+D600+D540+D520+D123+D9+D759+D764</f>
        <v>68193498</v>
      </c>
      <c r="E765" s="87">
        <f t="shared" si="59"/>
        <v>0</v>
      </c>
      <c r="F765" s="87">
        <f t="shared" si="59"/>
        <v>68193498</v>
      </c>
      <c r="G765" s="87" t="e">
        <f t="shared" si="59"/>
        <v>#REF!</v>
      </c>
      <c r="H765" s="87" t="e">
        <f t="shared" si="59"/>
        <v>#REF!</v>
      </c>
      <c r="I765" s="87">
        <f t="shared" si="59"/>
        <v>53370679</v>
      </c>
    </row>
    <row r="766" ht="12.75" hidden="1">
      <c r="I766" s="28">
        <f>+I676+I600+I540+I520+I9+I123</f>
        <v>53103214</v>
      </c>
    </row>
    <row r="767" spans="6:9" ht="12.75" hidden="1">
      <c r="F767" s="5" t="s">
        <v>88</v>
      </c>
      <c r="I767" s="2">
        <v>500000</v>
      </c>
    </row>
    <row r="768" spans="6:9" ht="12.75" hidden="1">
      <c r="F768" s="5" t="s">
        <v>88</v>
      </c>
      <c r="I768" s="2">
        <v>400000</v>
      </c>
    </row>
    <row r="769" ht="12.75" hidden="1">
      <c r="I769" s="28">
        <f>+I765-I767-I768</f>
        <v>52470679</v>
      </c>
    </row>
    <row r="770" ht="12.75" hidden="1">
      <c r="I770" s="28">
        <f>+I766-I767-I768</f>
        <v>52203214</v>
      </c>
    </row>
    <row r="771" ht="12.75" hidden="1"/>
    <row r="772" ht="12.75" hidden="1"/>
    <row r="773" ht="12.75" hidden="1">
      <c r="I773" s="2">
        <v>34724572</v>
      </c>
    </row>
    <row r="774" ht="12.75" hidden="1">
      <c r="I774" s="28">
        <f>+I769-I773</f>
        <v>17746107</v>
      </c>
    </row>
    <row r="776" ht="12.75">
      <c r="I776" s="28"/>
    </row>
    <row r="777" ht="29.25" customHeight="1">
      <c r="I777" s="28"/>
    </row>
    <row r="778" spans="1:9" s="47" customFormat="1" ht="18.75">
      <c r="A778" s="187"/>
      <c r="B778" s="187"/>
      <c r="C778" s="188" t="s">
        <v>89</v>
      </c>
      <c r="D778" s="189"/>
      <c r="F778" s="189" t="s">
        <v>90</v>
      </c>
      <c r="G778" s="190"/>
      <c r="I778" s="49"/>
    </row>
    <row r="779" ht="12.75">
      <c r="I779" s="28"/>
    </row>
    <row r="781" ht="12.75">
      <c r="I781" s="28"/>
    </row>
  </sheetData>
  <sheetProtection/>
  <mergeCells count="6">
    <mergeCell ref="A5:I5"/>
    <mergeCell ref="C7:C8"/>
    <mergeCell ref="D7:D8"/>
    <mergeCell ref="E7:E8"/>
    <mergeCell ref="F7:F8"/>
    <mergeCell ref="H7:H8"/>
  </mergeCells>
  <printOptions/>
  <pageMargins left="0.35" right="0.16" top="0.91" bottom="0.2" header="0.5" footer="0.2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Polina</dc:creator>
  <cp:keywords/>
  <dc:description/>
  <cp:lastModifiedBy>User</cp:lastModifiedBy>
  <cp:lastPrinted>2014-05-30T05:29:53Z</cp:lastPrinted>
  <dcterms:created xsi:type="dcterms:W3CDTF">2014-04-21T09:11:25Z</dcterms:created>
  <dcterms:modified xsi:type="dcterms:W3CDTF">2014-05-30T05:29:56Z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