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<sst xmlns="http://schemas.openxmlformats.org/spreadsheetml/2006/main" count="107" uniqueCount="104">
  <si>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</si>
  <si>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</si>
  <si>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</si>
  <si>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</si>
  <si>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</si>
  <si>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</si>
  <si>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</si>
  <si>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</si>
  <si>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</si>
  <si>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</si>
  <si>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</si>
  <si>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</si>
  <si>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</si>
  <si>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</si>
  <si>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</si>
  <si>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</si>
  <si>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</si>
  <si>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</si>
  <si>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</si>
  <si>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</si>
  <si>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</si>
  <si>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</si>
  <si>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</si>
  <si>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</si>
  <si>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</si>
  <si>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</si>
  <si>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</si>
  <si>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</si>
  <si>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</si>
  <si>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</si>
  <si>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</si>
  <si>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</si>
  <si>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</si>
  <si>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</si>
  <si>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</si>
  <si>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</si>
  <si>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</si>
  <si>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</si>
  <si>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</si>
  <si>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</si>
  <si>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</si>
  <si>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</si>
  <si>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</si>
  <si>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</si>
  <si>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</si>
  <si>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</si>
  <si>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</si>
  <si>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</si>
  <si>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</si>
  <si>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</si>
  <si>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</si>
  <si>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</si>
  <si>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</si>
  <si>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</si>
  <si>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</si>
  <si>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</si>
  <si>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</si>
  <si>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</si>
  <si>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</si>
  <si>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</si>
  <si>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</si>
  <si>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</si>
  <si>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</si>
  <si>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</si>
  <si>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</si>
  <si>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</si>
  <si>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</si>
  <si>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</si>
  <si>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</si>
  <si>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</si>
  <si>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</si>
  <si>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</si>
  <si>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</si>
  <si>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</si>
  <si>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</si>
  <si>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</si>
  <si>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</si>
  <si>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</si>
  <si>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</si>
  <si>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</si>
  <si>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</si>
  <si>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</si>
  <si>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</si>
  <si>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</si>
  <si>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</si>
  <si>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</si>
  <si>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</si>
  <si>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</si>
  <si>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</si>
  <si>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</si>
  <si>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</si>
  <si>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Податок на доходи фізичних осіб на дивіденди та роялті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</si>
  <si>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</si>
  <si>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>План на 1квартал 2013 рік з урахуванням внесених змін</t>
  </si>
  <si>
    <t>Факт виконання за 1 квартал 2013 року</t>
  </si>
  <si>
    <t>Факт виконання за1 квартал 2012 року</t>
  </si>
  <si>
    <t>% виконання до 1кварталу 2012 року</t>
  </si>
  <si>
    <t>Авансові внески з податку на прибуток підприємств комунальної власності</t>
  </si>
  <si>
    <t>Збір за забруднення навколишнього природного середовища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</si>
  <si>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</si>
  <si>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Податок на нерухоме майно,відмінне від земельної ділянки </t>
  </si>
  <si>
    <t>Звіт про виконання міського бюджету за 1 квартал 2013року</t>
  </si>
  <si>
    <t xml:space="preserve">        </t>
  </si>
  <si>
    <t>Додаток №1                                   до рішення міської ради від "30"травня 2013р.№2674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</si>
</sst>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" fillId="0" borderId="10" xfId="53" applyFont="1" applyBorder="1" applyAlignment="1">
      <alignment wrapText="1"/>
      <protection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11.00390625" style="2" customWidth="1"/>
    <col min="2" max="2" width="40.8515625" style="8" customWidth="1"/>
    <col min="3" max="3" width="10.57421875" style="3" customWidth="1"/>
    <col min="4" max="4" width="10.00390625" style="3" customWidth="1"/>
    <col min="5" max="5" width="10.140625" style="3" customWidth="1"/>
    <col min="6" max="6" width="9.57421875" style="3" customWidth="1"/>
    <col min="7" max="7" width="12.00390625" style="3" customWidth="1"/>
    <col min="8" max="8" width="9.140625" style="3" customWidth="1"/>
    <col min="9" max="16384" width="9.140625" style="2" customWidth="1"/>
  </cols>
  <sheetData>
    <row r="1" spans="4:8" ht="50.25" customHeight="1">
      <c r="D1" s="18"/>
      <c r="E1" s="18"/>
      <c r="F1" s="32" t="s">
        <v>103</v>
      </c>
      <c r="G1" s="33"/>
      <c r="H1" s="33"/>
    </row>
    <row r="2" spans="1:11" ht="20.25">
      <c r="A2" s="6"/>
      <c r="B2" s="36" t="s">
        <v>101</v>
      </c>
      <c r="C2" s="36"/>
      <c r="D2" s="36"/>
      <c r="E2" s="36"/>
      <c r="F2" s="36"/>
      <c r="G2" s="37"/>
      <c r="H2" s="21"/>
      <c r="I2" s="21"/>
      <c r="J2" s="21"/>
      <c r="K2" s="21"/>
    </row>
    <row r="3" spans="1:11" ht="15.75">
      <c r="A3" s="9"/>
      <c r="B3" s="34"/>
      <c r="C3" s="34"/>
      <c r="D3" s="34"/>
      <c r="E3" s="34"/>
      <c r="F3" s="34"/>
      <c r="G3" s="34"/>
      <c r="H3" s="20"/>
      <c r="I3" s="20"/>
      <c r="J3" s="19" t="s">
        <v>102</v>
      </c>
      <c r="K3" s="19"/>
    </row>
    <row r="4" ht="15.75">
      <c r="G4" s="3" t="s">
        <v>0</v>
      </c>
    </row>
    <row r="5" spans="1:8" ht="15" customHeight="1">
      <c r="A5" s="38" t="s">
        <v>1</v>
      </c>
      <c r="B5" s="40" t="s">
        <v>2</v>
      </c>
      <c r="C5" s="28" t="s">
        <v>93</v>
      </c>
      <c r="D5" s="30" t="s">
        <v>94</v>
      </c>
      <c r="E5" s="27" t="s">
        <v>4</v>
      </c>
      <c r="F5" s="27" t="s">
        <v>3</v>
      </c>
      <c r="G5" s="35" t="s">
        <v>95</v>
      </c>
      <c r="H5" s="35" t="s">
        <v>96</v>
      </c>
    </row>
    <row r="6" spans="1:8" ht="91.5" customHeight="1">
      <c r="A6" s="39"/>
      <c r="B6" s="41"/>
      <c r="C6" s="29"/>
      <c r="D6" s="31"/>
      <c r="E6" s="27"/>
      <c r="F6" s="27"/>
      <c r="G6" s="35"/>
      <c r="H6" s="35"/>
    </row>
    <row r="7" spans="1:8" ht="21" customHeight="1">
      <c r="A7" s="24" t="s">
        <v>60</v>
      </c>
      <c r="B7" s="24"/>
      <c r="C7" s="24"/>
      <c r="D7" s="24"/>
      <c r="E7" s="24"/>
      <c r="F7" s="24"/>
      <c r="G7" s="10"/>
      <c r="H7" s="4"/>
    </row>
    <row r="8" spans="1:8" ht="15.75">
      <c r="A8" s="11">
        <v>10000000</v>
      </c>
      <c r="B8" s="12" t="s">
        <v>5</v>
      </c>
      <c r="C8" s="4">
        <f>SUM(C9+C19+C25)</f>
        <v>44341.700000000004</v>
      </c>
      <c r="D8" s="4">
        <f>SUM(D9+D19+D25)</f>
        <v>45479.299999999996</v>
      </c>
      <c r="E8" s="4">
        <f>D8/C8*100</f>
        <v>102.56553086597941</v>
      </c>
      <c r="F8" s="4">
        <f>D8-C8</f>
        <v>1137.5999999999913</v>
      </c>
      <c r="G8" s="4">
        <f>SUM(G9+G19+G25+G24)</f>
        <v>51496.5</v>
      </c>
      <c r="H8" s="4">
        <f>D8/G8*100</f>
        <v>88.3153224005515</v>
      </c>
    </row>
    <row r="9" spans="1:8" ht="47.25">
      <c r="A9" s="11">
        <v>11000000</v>
      </c>
      <c r="B9" s="12" t="s">
        <v>6</v>
      </c>
      <c r="C9" s="4">
        <v>34062.8</v>
      </c>
      <c r="D9" s="4">
        <v>34337.7</v>
      </c>
      <c r="E9" s="4">
        <f aca="true" t="shared" si="0" ref="E9:E63">D9/C9*100</f>
        <v>100.80703876369527</v>
      </c>
      <c r="F9" s="4">
        <f aca="true" t="shared" si="1" ref="F9:F63">D9-C9</f>
        <v>274.8999999999942</v>
      </c>
      <c r="G9" s="4">
        <v>32295.2</v>
      </c>
      <c r="H9" s="4">
        <f aca="true" t="shared" si="2" ref="H9:H61">D9/G9*100</f>
        <v>106.32446927097526</v>
      </c>
    </row>
    <row r="10" spans="1:8" ht="15.75">
      <c r="A10" s="11">
        <v>11010000</v>
      </c>
      <c r="B10" s="12" t="s">
        <v>7</v>
      </c>
      <c r="C10" s="4">
        <v>33814.9</v>
      </c>
      <c r="D10" s="4">
        <v>33845.4</v>
      </c>
      <c r="E10" s="4">
        <f t="shared" si="0"/>
        <v>100.09019692502417</v>
      </c>
      <c r="F10" s="4">
        <f t="shared" si="1"/>
        <v>30.5</v>
      </c>
      <c r="G10" s="4">
        <v>32055.3</v>
      </c>
      <c r="H10" s="4">
        <f t="shared" si="2"/>
        <v>105.58441193811944</v>
      </c>
    </row>
    <row r="11" spans="1:8" ht="31.5" hidden="1">
      <c r="A11" s="11">
        <v>11010100</v>
      </c>
      <c r="B11" s="12" t="s">
        <v>8</v>
      </c>
      <c r="C11" s="4">
        <v>129578.421</v>
      </c>
      <c r="D11" s="4">
        <v>132638.92132</v>
      </c>
      <c r="E11" s="4">
        <f t="shared" si="0"/>
        <v>102.36189042618446</v>
      </c>
      <c r="F11" s="4">
        <f t="shared" si="1"/>
        <v>3060.500319999992</v>
      </c>
      <c r="G11" s="4"/>
      <c r="H11" s="4" t="e">
        <f t="shared" si="2"/>
        <v>#DIV/0!</v>
      </c>
    </row>
    <row r="12" spans="1:8" ht="47.25" hidden="1">
      <c r="A12" s="11">
        <v>11010200</v>
      </c>
      <c r="B12" s="12" t="s">
        <v>9</v>
      </c>
      <c r="C12" s="4">
        <v>1935.075</v>
      </c>
      <c r="D12" s="4">
        <v>1959.22641</v>
      </c>
      <c r="E12" s="4">
        <f t="shared" si="0"/>
        <v>101.24808650827487</v>
      </c>
      <c r="F12" s="4">
        <f t="shared" si="1"/>
        <v>24.15140999999994</v>
      </c>
      <c r="G12" s="4"/>
      <c r="H12" s="4" t="e">
        <f t="shared" si="2"/>
        <v>#DIV/0!</v>
      </c>
    </row>
    <row r="13" spans="1:8" ht="15.75" hidden="1">
      <c r="A13" s="13">
        <v>11010300</v>
      </c>
      <c r="B13" s="13" t="s">
        <v>91</v>
      </c>
      <c r="C13" s="4"/>
      <c r="D13" s="4"/>
      <c r="E13" s="4"/>
      <c r="F13" s="4"/>
      <c r="G13" s="4"/>
      <c r="H13" s="4" t="e">
        <f t="shared" si="2"/>
        <v>#DIV/0!</v>
      </c>
    </row>
    <row r="14" spans="1:8" ht="63" hidden="1">
      <c r="A14" s="11">
        <v>11010400</v>
      </c>
      <c r="B14" s="12" t="s">
        <v>10</v>
      </c>
      <c r="C14" s="4">
        <v>1159.624</v>
      </c>
      <c r="D14" s="4">
        <v>934.7168800000001</v>
      </c>
      <c r="E14" s="4">
        <f t="shared" si="0"/>
        <v>80.60516857188192</v>
      </c>
      <c r="F14" s="4">
        <f t="shared" si="1"/>
        <v>-224.90711999999996</v>
      </c>
      <c r="G14" s="4"/>
      <c r="H14" s="4" t="e">
        <f t="shared" si="2"/>
        <v>#DIV/0!</v>
      </c>
    </row>
    <row r="15" spans="1:8" ht="47.25" hidden="1">
      <c r="A15" s="11">
        <v>11010500</v>
      </c>
      <c r="B15" s="12" t="s">
        <v>85</v>
      </c>
      <c r="C15" s="4">
        <v>2850.82</v>
      </c>
      <c r="D15" s="4">
        <v>2557.17269</v>
      </c>
      <c r="E15" s="4">
        <f t="shared" si="0"/>
        <v>89.69954925249576</v>
      </c>
      <c r="F15" s="4">
        <f t="shared" si="1"/>
        <v>-293.6473100000003</v>
      </c>
      <c r="G15" s="4"/>
      <c r="H15" s="4" t="e">
        <f t="shared" si="2"/>
        <v>#DIV/0!</v>
      </c>
    </row>
    <row r="16" spans="1:8" ht="63" hidden="1">
      <c r="A16" s="11">
        <v>11010600</v>
      </c>
      <c r="B16" s="12" t="s">
        <v>86</v>
      </c>
      <c r="C16" s="4">
        <v>0</v>
      </c>
      <c r="D16" s="4">
        <v>2.59308</v>
      </c>
      <c r="E16" s="4"/>
      <c r="F16" s="4">
        <f t="shared" si="1"/>
        <v>2.59308</v>
      </c>
      <c r="G16" s="4"/>
      <c r="H16" s="4" t="e">
        <f t="shared" si="2"/>
        <v>#DIV/0!</v>
      </c>
    </row>
    <row r="17" spans="1:8" ht="47.25">
      <c r="A17" s="11">
        <v>11020200</v>
      </c>
      <c r="B17" s="12" t="s">
        <v>11</v>
      </c>
      <c r="C17" s="4">
        <v>122.7</v>
      </c>
      <c r="D17" s="4">
        <v>354.2</v>
      </c>
      <c r="E17" s="4">
        <f t="shared" si="0"/>
        <v>288.67155664221673</v>
      </c>
      <c r="F17" s="4">
        <f t="shared" si="1"/>
        <v>231.5</v>
      </c>
      <c r="G17" s="4">
        <v>240</v>
      </c>
      <c r="H17" s="4">
        <f t="shared" si="2"/>
        <v>147.58333333333334</v>
      </c>
    </row>
    <row r="18" spans="1:8" ht="31.5">
      <c r="A18" s="11">
        <v>11023200</v>
      </c>
      <c r="B18" s="12" t="s">
        <v>97</v>
      </c>
      <c r="C18" s="4">
        <v>125.2</v>
      </c>
      <c r="D18" s="4">
        <v>138.1</v>
      </c>
      <c r="E18" s="4">
        <f t="shared" si="0"/>
        <v>110.30351437699679</v>
      </c>
      <c r="F18" s="4">
        <f t="shared" si="1"/>
        <v>12.899999999999991</v>
      </c>
      <c r="G18" s="4">
        <v>0</v>
      </c>
      <c r="H18" s="4"/>
    </row>
    <row r="19" spans="1:8" ht="15.75">
      <c r="A19" s="11">
        <v>13050000</v>
      </c>
      <c r="B19" s="12" t="s">
        <v>12</v>
      </c>
      <c r="C19" s="4">
        <v>9976</v>
      </c>
      <c r="D19" s="4">
        <v>10825.7</v>
      </c>
      <c r="E19" s="4">
        <f t="shared" si="0"/>
        <v>108.51744186046513</v>
      </c>
      <c r="F19" s="4">
        <f t="shared" si="1"/>
        <v>849.7000000000007</v>
      </c>
      <c r="G19" s="4">
        <v>18769.9</v>
      </c>
      <c r="H19" s="4">
        <f t="shared" si="2"/>
        <v>57.67585336096622</v>
      </c>
    </row>
    <row r="20" spans="1:8" ht="15.75" hidden="1">
      <c r="A20" s="11">
        <v>13050100</v>
      </c>
      <c r="B20" s="12" t="s">
        <v>13</v>
      </c>
      <c r="C20" s="4">
        <v>11485.696</v>
      </c>
      <c r="D20" s="4">
        <v>11484.66746</v>
      </c>
      <c r="E20" s="4">
        <f t="shared" si="0"/>
        <v>99.99104503549458</v>
      </c>
      <c r="F20" s="4">
        <f t="shared" si="1"/>
        <v>-1.0285399999993388</v>
      </c>
      <c r="G20" s="4"/>
      <c r="H20" s="4" t="e">
        <f t="shared" si="2"/>
        <v>#DIV/0!</v>
      </c>
    </row>
    <row r="21" spans="1:8" ht="15.75" hidden="1">
      <c r="A21" s="11">
        <v>13050200</v>
      </c>
      <c r="B21" s="12" t="s">
        <v>14</v>
      </c>
      <c r="C21" s="4">
        <v>46368.093</v>
      </c>
      <c r="D21" s="4">
        <v>46366.493299999995</v>
      </c>
      <c r="E21" s="4">
        <f t="shared" si="0"/>
        <v>99.99654999829299</v>
      </c>
      <c r="F21" s="4">
        <f t="shared" si="1"/>
        <v>-1.5997000000061234</v>
      </c>
      <c r="G21" s="4"/>
      <c r="H21" s="4" t="e">
        <f t="shared" si="2"/>
        <v>#DIV/0!</v>
      </c>
    </row>
    <row r="22" spans="1:8" ht="15.75" hidden="1">
      <c r="A22" s="11">
        <v>13050300</v>
      </c>
      <c r="B22" s="12" t="s">
        <v>15</v>
      </c>
      <c r="C22" s="4">
        <v>442.785</v>
      </c>
      <c r="D22" s="4">
        <v>443.57419</v>
      </c>
      <c r="E22" s="4">
        <f t="shared" si="0"/>
        <v>100.17823322831623</v>
      </c>
      <c r="F22" s="4">
        <f t="shared" si="1"/>
        <v>0.7891899999999623</v>
      </c>
      <c r="G22" s="4"/>
      <c r="H22" s="4" t="e">
        <f t="shared" si="2"/>
        <v>#DIV/0!</v>
      </c>
    </row>
    <row r="23" spans="1:8" ht="15.75" hidden="1">
      <c r="A23" s="11">
        <v>13050500</v>
      </c>
      <c r="B23" s="12" t="s">
        <v>16</v>
      </c>
      <c r="C23" s="4">
        <v>5620.996</v>
      </c>
      <c r="D23" s="4">
        <v>5680.104469999999</v>
      </c>
      <c r="E23" s="4">
        <f t="shared" si="0"/>
        <v>101.0515657723293</v>
      </c>
      <c r="F23" s="4">
        <f t="shared" si="1"/>
        <v>59.108469999999215</v>
      </c>
      <c r="G23" s="4"/>
      <c r="H23" s="4" t="e">
        <f t="shared" si="2"/>
        <v>#DIV/0!</v>
      </c>
    </row>
    <row r="24" spans="1:8" ht="31.5">
      <c r="A24" s="11">
        <v>16010000</v>
      </c>
      <c r="B24" s="12" t="s">
        <v>17</v>
      </c>
      <c r="C24" s="4">
        <v>0</v>
      </c>
      <c r="D24" s="4">
        <v>-0.03</v>
      </c>
      <c r="E24" s="4">
        <v>0</v>
      </c>
      <c r="F24" s="4">
        <f>D24-C24</f>
        <v>-0.03</v>
      </c>
      <c r="G24" s="4">
        <v>-0.3</v>
      </c>
      <c r="H24" s="4"/>
    </row>
    <row r="25" spans="1:8" ht="15.75">
      <c r="A25" s="11">
        <v>18000000</v>
      </c>
      <c r="B25" s="12" t="s">
        <v>18</v>
      </c>
      <c r="C25" s="4">
        <v>302.9</v>
      </c>
      <c r="D25" s="4">
        <v>315.9</v>
      </c>
      <c r="E25" s="4">
        <f t="shared" si="0"/>
        <v>104.29184549356223</v>
      </c>
      <c r="F25" s="4">
        <f>D25-C25</f>
        <v>13</v>
      </c>
      <c r="G25" s="4">
        <v>431.7</v>
      </c>
      <c r="H25" s="4">
        <f t="shared" si="2"/>
        <v>73.17581653926337</v>
      </c>
    </row>
    <row r="26" spans="1:8" ht="47.25" hidden="1">
      <c r="A26" s="11">
        <v>18020100</v>
      </c>
      <c r="B26" s="12" t="s">
        <v>19</v>
      </c>
      <c r="C26" s="4">
        <v>133.8</v>
      </c>
      <c r="D26" s="4">
        <v>133.88379999999998</v>
      </c>
      <c r="E26" s="4">
        <f t="shared" si="0"/>
        <v>100.0626307922272</v>
      </c>
      <c r="F26" s="4">
        <f t="shared" si="1"/>
        <v>0.08379999999996812</v>
      </c>
      <c r="G26" s="4"/>
      <c r="H26" s="4" t="e">
        <f t="shared" si="2"/>
        <v>#DIV/0!</v>
      </c>
    </row>
    <row r="27" spans="1:8" ht="15.75">
      <c r="A27" s="11">
        <v>18030000</v>
      </c>
      <c r="B27" s="12" t="s">
        <v>87</v>
      </c>
      <c r="C27" s="4">
        <v>3.3</v>
      </c>
      <c r="D27" s="4">
        <v>6</v>
      </c>
      <c r="E27" s="4">
        <f t="shared" si="0"/>
        <v>181.81818181818184</v>
      </c>
      <c r="F27" s="4">
        <f t="shared" si="1"/>
        <v>2.7</v>
      </c>
      <c r="G27" s="4">
        <v>0</v>
      </c>
      <c r="H27" s="4"/>
    </row>
    <row r="28" spans="1:8" ht="31.5" hidden="1">
      <c r="A28" s="11">
        <v>18030100</v>
      </c>
      <c r="B28" s="12" t="s">
        <v>88</v>
      </c>
      <c r="C28" s="4">
        <v>0</v>
      </c>
      <c r="D28" s="4">
        <v>16.28475</v>
      </c>
      <c r="E28" s="4"/>
      <c r="F28" s="4">
        <f t="shared" si="1"/>
        <v>16.28475</v>
      </c>
      <c r="G28" s="4"/>
      <c r="H28" s="4" t="e">
        <f t="shared" si="2"/>
        <v>#DIV/0!</v>
      </c>
    </row>
    <row r="29" spans="1:8" ht="31.5" hidden="1">
      <c r="A29" s="11">
        <v>18030200</v>
      </c>
      <c r="B29" s="12" t="s">
        <v>89</v>
      </c>
      <c r="C29" s="4">
        <v>0</v>
      </c>
      <c r="D29" s="4">
        <v>2.12575</v>
      </c>
      <c r="E29" s="4"/>
      <c r="F29" s="4">
        <f t="shared" si="1"/>
        <v>2.12575</v>
      </c>
      <c r="G29" s="4"/>
      <c r="H29" s="4" t="e">
        <f t="shared" si="2"/>
        <v>#DIV/0!</v>
      </c>
    </row>
    <row r="30" spans="1:8" ht="31.5">
      <c r="A30" s="11">
        <v>18040000</v>
      </c>
      <c r="B30" s="12" t="s">
        <v>20</v>
      </c>
      <c r="C30" s="4">
        <v>299.6</v>
      </c>
      <c r="D30" s="4">
        <v>309.9</v>
      </c>
      <c r="E30" s="4">
        <f t="shared" si="0"/>
        <v>103.43791722296393</v>
      </c>
      <c r="F30" s="4">
        <f t="shared" si="1"/>
        <v>10.299999999999955</v>
      </c>
      <c r="G30" s="4">
        <v>338.5</v>
      </c>
      <c r="H30" s="4">
        <f t="shared" si="2"/>
        <v>91.55096011816838</v>
      </c>
    </row>
    <row r="31" spans="1:8" ht="47.25" hidden="1">
      <c r="A31" s="11">
        <v>18040100</v>
      </c>
      <c r="B31" s="12" t="s">
        <v>21</v>
      </c>
      <c r="C31" s="4">
        <v>263.895</v>
      </c>
      <c r="D31" s="4">
        <v>334.48704</v>
      </c>
      <c r="E31" s="4">
        <f t="shared" si="0"/>
        <v>126.75004831467061</v>
      </c>
      <c r="F31" s="4">
        <f t="shared" si="1"/>
        <v>70.59204</v>
      </c>
      <c r="G31" s="4"/>
      <c r="H31" s="4" t="e">
        <f t="shared" si="2"/>
        <v>#DIV/0!</v>
      </c>
    </row>
    <row r="32" spans="1:8" ht="47.25" hidden="1">
      <c r="A32" s="11">
        <v>18040200</v>
      </c>
      <c r="B32" s="12" t="s">
        <v>22</v>
      </c>
      <c r="C32" s="4">
        <v>369.485</v>
      </c>
      <c r="D32" s="4">
        <v>407.56382</v>
      </c>
      <c r="E32" s="4">
        <f t="shared" si="0"/>
        <v>110.30591769625289</v>
      </c>
      <c r="F32" s="4">
        <f t="shared" si="1"/>
        <v>38.07882000000001</v>
      </c>
      <c r="G32" s="4"/>
      <c r="H32" s="4" t="e">
        <f t="shared" si="2"/>
        <v>#DIV/0!</v>
      </c>
    </row>
    <row r="33" spans="1:8" ht="47.25" hidden="1">
      <c r="A33" s="11">
        <v>18040500</v>
      </c>
      <c r="B33" s="12" t="s">
        <v>23</v>
      </c>
      <c r="C33" s="4">
        <v>24.09</v>
      </c>
      <c r="D33" s="4">
        <v>21.471</v>
      </c>
      <c r="E33" s="4">
        <f t="shared" si="0"/>
        <v>89.1282689912827</v>
      </c>
      <c r="F33" s="4">
        <f t="shared" si="1"/>
        <v>-2.6189999999999998</v>
      </c>
      <c r="G33" s="4"/>
      <c r="H33" s="4" t="e">
        <f t="shared" si="2"/>
        <v>#DIV/0!</v>
      </c>
    </row>
    <row r="34" spans="1:8" ht="47.25" hidden="1">
      <c r="A34" s="11">
        <v>18040600</v>
      </c>
      <c r="B34" s="12" t="s">
        <v>24</v>
      </c>
      <c r="C34" s="4">
        <v>58.035</v>
      </c>
      <c r="D34" s="4">
        <v>61.99145</v>
      </c>
      <c r="E34" s="4">
        <f t="shared" si="0"/>
        <v>106.81735159817352</v>
      </c>
      <c r="F34" s="4">
        <f t="shared" si="1"/>
        <v>3.956450000000004</v>
      </c>
      <c r="G34" s="4"/>
      <c r="H34" s="4" t="e">
        <f t="shared" si="2"/>
        <v>#DIV/0!</v>
      </c>
    </row>
    <row r="35" spans="1:8" ht="47.25" hidden="1">
      <c r="A35" s="11">
        <v>18040700</v>
      </c>
      <c r="B35" s="12" t="s">
        <v>25</v>
      </c>
      <c r="C35" s="4">
        <v>62.415</v>
      </c>
      <c r="D35" s="4">
        <v>77.98839</v>
      </c>
      <c r="E35" s="4">
        <f t="shared" si="0"/>
        <v>124.95135784667146</v>
      </c>
      <c r="F35" s="4">
        <f t="shared" si="1"/>
        <v>15.573389999999996</v>
      </c>
      <c r="G35" s="4"/>
      <c r="H35" s="4" t="e">
        <f t="shared" si="2"/>
        <v>#DIV/0!</v>
      </c>
    </row>
    <row r="36" spans="1:8" ht="47.25" hidden="1">
      <c r="A36" s="11">
        <v>18040800</v>
      </c>
      <c r="B36" s="12" t="s">
        <v>26</v>
      </c>
      <c r="C36" s="4">
        <v>49.275</v>
      </c>
      <c r="D36" s="4">
        <v>64.0937</v>
      </c>
      <c r="E36" s="4">
        <f t="shared" si="0"/>
        <v>130.07346524606797</v>
      </c>
      <c r="F36" s="4">
        <f t="shared" si="1"/>
        <v>14.8187</v>
      </c>
      <c r="G36" s="4"/>
      <c r="H36" s="4" t="e">
        <f t="shared" si="2"/>
        <v>#DIV/0!</v>
      </c>
    </row>
    <row r="37" spans="1:8" ht="47.25" hidden="1">
      <c r="A37" s="11">
        <v>18040900</v>
      </c>
      <c r="B37" s="12" t="s">
        <v>27</v>
      </c>
      <c r="C37" s="4">
        <v>0.11</v>
      </c>
      <c r="D37" s="4">
        <v>0.27</v>
      </c>
      <c r="E37" s="4">
        <f t="shared" si="0"/>
        <v>245.45454545454547</v>
      </c>
      <c r="F37" s="4">
        <f t="shared" si="1"/>
        <v>0.16000000000000003</v>
      </c>
      <c r="G37" s="4"/>
      <c r="H37" s="4" t="e">
        <f t="shared" si="2"/>
        <v>#DIV/0!</v>
      </c>
    </row>
    <row r="38" spans="1:8" ht="47.25" hidden="1">
      <c r="A38" s="11">
        <v>18041000</v>
      </c>
      <c r="B38" s="12" t="s">
        <v>28</v>
      </c>
      <c r="C38" s="4">
        <v>0.504</v>
      </c>
      <c r="D38" s="4">
        <v>1.092</v>
      </c>
      <c r="E38" s="4">
        <f t="shared" si="0"/>
        <v>216.66666666666669</v>
      </c>
      <c r="F38" s="4">
        <f t="shared" si="1"/>
        <v>0.5880000000000001</v>
      </c>
      <c r="G38" s="4"/>
      <c r="H38" s="4" t="e">
        <f t="shared" si="2"/>
        <v>#DIV/0!</v>
      </c>
    </row>
    <row r="39" spans="1:8" ht="47.25" hidden="1">
      <c r="A39" s="11">
        <v>18041300</v>
      </c>
      <c r="B39" s="12" t="s">
        <v>29</v>
      </c>
      <c r="C39" s="4">
        <v>0.449</v>
      </c>
      <c r="D39" s="4">
        <v>1.84</v>
      </c>
      <c r="E39" s="4">
        <f t="shared" si="0"/>
        <v>409.79955456570156</v>
      </c>
      <c r="F39" s="4">
        <f t="shared" si="1"/>
        <v>1.391</v>
      </c>
      <c r="G39" s="4"/>
      <c r="H39" s="4" t="e">
        <f t="shared" si="2"/>
        <v>#DIV/0!</v>
      </c>
    </row>
    <row r="40" spans="1:8" ht="47.25" hidden="1">
      <c r="A40" s="11">
        <v>18041400</v>
      </c>
      <c r="B40" s="12" t="s">
        <v>30</v>
      </c>
      <c r="C40" s="4">
        <v>26.28</v>
      </c>
      <c r="D40" s="4">
        <v>39.390519999999995</v>
      </c>
      <c r="E40" s="4">
        <f t="shared" si="0"/>
        <v>149.88782343987822</v>
      </c>
      <c r="F40" s="4">
        <f t="shared" si="1"/>
        <v>13.110519999999994</v>
      </c>
      <c r="G40" s="4"/>
      <c r="H40" s="4" t="e">
        <f t="shared" si="2"/>
        <v>#DIV/0!</v>
      </c>
    </row>
    <row r="41" spans="1:8" ht="47.25" hidden="1">
      <c r="A41" s="11">
        <v>18041700</v>
      </c>
      <c r="B41" s="12" t="s">
        <v>31</v>
      </c>
      <c r="C41" s="4">
        <v>160.527</v>
      </c>
      <c r="D41" s="4">
        <v>166.58</v>
      </c>
      <c r="E41" s="4">
        <f t="shared" si="0"/>
        <v>103.77070523961703</v>
      </c>
      <c r="F41" s="4">
        <f t="shared" si="1"/>
        <v>6.053000000000026</v>
      </c>
      <c r="G41" s="4"/>
      <c r="H41" s="4" t="e">
        <f t="shared" si="2"/>
        <v>#DIV/0!</v>
      </c>
    </row>
    <row r="42" spans="1:8" ht="31.5" hidden="1">
      <c r="A42" s="11">
        <v>18041800</v>
      </c>
      <c r="B42" s="12" t="s">
        <v>32</v>
      </c>
      <c r="C42" s="4">
        <v>79.935</v>
      </c>
      <c r="D42" s="4">
        <v>46.023</v>
      </c>
      <c r="E42" s="4">
        <f t="shared" si="0"/>
        <v>57.57553011822105</v>
      </c>
      <c r="F42" s="4">
        <f t="shared" si="1"/>
        <v>-33.912</v>
      </c>
      <c r="G42" s="4"/>
      <c r="H42" s="4" t="e">
        <f t="shared" si="2"/>
        <v>#DIV/0!</v>
      </c>
    </row>
    <row r="43" spans="1:8" ht="15.75">
      <c r="A43" s="11">
        <v>20000000</v>
      </c>
      <c r="B43" s="12" t="s">
        <v>33</v>
      </c>
      <c r="C43" s="4">
        <f>C44+C45+C46+C47+C48+C51+C52</f>
        <v>345.2</v>
      </c>
      <c r="D43" s="4">
        <f>D44+D45+D46+D47+D48+D51+D52</f>
        <v>522.9</v>
      </c>
      <c r="E43" s="4">
        <f t="shared" si="0"/>
        <v>151.4774044032445</v>
      </c>
      <c r="F43" s="4">
        <f t="shared" si="1"/>
        <v>177.7</v>
      </c>
      <c r="G43" s="4">
        <f>G44+G45+G46+G47+G48+G51+G52</f>
        <v>433.4</v>
      </c>
      <c r="H43" s="4">
        <f t="shared" si="2"/>
        <v>120.65066912782649</v>
      </c>
    </row>
    <row r="44" spans="1:8" ht="93.75" customHeight="1">
      <c r="A44" s="11">
        <v>21080900</v>
      </c>
      <c r="B44" s="12" t="s">
        <v>35</v>
      </c>
      <c r="C44" s="4">
        <v>0</v>
      </c>
      <c r="D44" s="4">
        <v>0.9</v>
      </c>
      <c r="E44" s="4"/>
      <c r="F44" s="4">
        <f t="shared" si="1"/>
        <v>0.9</v>
      </c>
      <c r="G44" s="4">
        <v>0.5</v>
      </c>
      <c r="H44" s="4">
        <f t="shared" si="2"/>
        <v>180</v>
      </c>
    </row>
    <row r="45" spans="1:8" ht="15.75">
      <c r="A45" s="11">
        <v>21081100</v>
      </c>
      <c r="B45" s="12" t="s">
        <v>36</v>
      </c>
      <c r="C45" s="4">
        <v>5.2</v>
      </c>
      <c r="D45" s="4">
        <v>3.9</v>
      </c>
      <c r="E45" s="4">
        <f t="shared" si="0"/>
        <v>75</v>
      </c>
      <c r="F45" s="4">
        <f t="shared" si="1"/>
        <v>-1.3000000000000003</v>
      </c>
      <c r="G45" s="4">
        <v>3.4</v>
      </c>
      <c r="H45" s="4">
        <f t="shared" si="2"/>
        <v>114.70588235294117</v>
      </c>
    </row>
    <row r="46" spans="1:8" ht="47.25">
      <c r="A46" s="11">
        <v>22010300</v>
      </c>
      <c r="B46" s="12" t="s">
        <v>37</v>
      </c>
      <c r="C46" s="4">
        <v>11.3</v>
      </c>
      <c r="D46" s="4">
        <v>10</v>
      </c>
      <c r="E46" s="4">
        <f t="shared" si="0"/>
        <v>88.49557522123894</v>
      </c>
      <c r="F46" s="4">
        <f t="shared" si="1"/>
        <v>-1.3000000000000007</v>
      </c>
      <c r="G46" s="4">
        <v>13.5</v>
      </c>
      <c r="H46" s="4">
        <f t="shared" si="2"/>
        <v>74.07407407407408</v>
      </c>
    </row>
    <row r="47" spans="1:8" ht="63">
      <c r="A47" s="11">
        <v>22080400</v>
      </c>
      <c r="B47" s="12" t="s">
        <v>38</v>
      </c>
      <c r="C47" s="4">
        <v>175</v>
      </c>
      <c r="D47" s="4">
        <v>270</v>
      </c>
      <c r="E47" s="4">
        <f t="shared" si="0"/>
        <v>154.2857142857143</v>
      </c>
      <c r="F47" s="4">
        <f t="shared" si="1"/>
        <v>95</v>
      </c>
      <c r="G47" s="4">
        <v>264.3</v>
      </c>
      <c r="H47" s="4">
        <f t="shared" si="2"/>
        <v>102.15664018161179</v>
      </c>
    </row>
    <row r="48" spans="1:8" ht="15.75">
      <c r="A48" s="11">
        <v>22090000</v>
      </c>
      <c r="B48" s="12" t="s">
        <v>39</v>
      </c>
      <c r="C48" s="4">
        <v>58.7</v>
      </c>
      <c r="D48" s="4">
        <v>67.2</v>
      </c>
      <c r="E48" s="4">
        <f t="shared" si="0"/>
        <v>114.48040885860307</v>
      </c>
      <c r="F48" s="4">
        <f t="shared" si="1"/>
        <v>8.5</v>
      </c>
      <c r="G48" s="4">
        <v>54.5</v>
      </c>
      <c r="H48" s="4">
        <f t="shared" si="2"/>
        <v>123.30275229357798</v>
      </c>
    </row>
    <row r="49" spans="1:8" ht="63" hidden="1">
      <c r="A49" s="11">
        <v>22090100</v>
      </c>
      <c r="B49" s="12" t="s">
        <v>40</v>
      </c>
      <c r="C49" s="4">
        <v>351.434</v>
      </c>
      <c r="D49" s="4">
        <v>216.73014999999998</v>
      </c>
      <c r="E49" s="4">
        <f t="shared" si="0"/>
        <v>61.670228264766635</v>
      </c>
      <c r="F49" s="4">
        <f t="shared" si="1"/>
        <v>-134.70385000000005</v>
      </c>
      <c r="G49" s="4"/>
      <c r="H49" s="4" t="e">
        <f t="shared" si="2"/>
        <v>#DIV/0!</v>
      </c>
    </row>
    <row r="50" spans="1:8" ht="63" hidden="1">
      <c r="A50" s="11">
        <v>22090400</v>
      </c>
      <c r="B50" s="12" t="s">
        <v>41</v>
      </c>
      <c r="C50" s="4">
        <v>27.266</v>
      </c>
      <c r="D50" s="4">
        <v>28.67891</v>
      </c>
      <c r="E50" s="4">
        <f t="shared" si="0"/>
        <v>105.18194821389275</v>
      </c>
      <c r="F50" s="4">
        <f t="shared" si="1"/>
        <v>1.41291</v>
      </c>
      <c r="G50" s="4"/>
      <c r="H50" s="4" t="e">
        <f t="shared" si="2"/>
        <v>#DIV/0!</v>
      </c>
    </row>
    <row r="51" spans="1:8" ht="15.75">
      <c r="A51" s="11">
        <v>24060300</v>
      </c>
      <c r="B51" s="12" t="s">
        <v>34</v>
      </c>
      <c r="C51" s="4">
        <v>25</v>
      </c>
      <c r="D51" s="4">
        <v>57.7</v>
      </c>
      <c r="E51" s="4">
        <f t="shared" si="0"/>
        <v>230.80000000000004</v>
      </c>
      <c r="F51" s="4">
        <f t="shared" si="1"/>
        <v>32.7</v>
      </c>
      <c r="G51" s="4">
        <v>97.2</v>
      </c>
      <c r="H51" s="4">
        <f t="shared" si="2"/>
        <v>59.36213991769548</v>
      </c>
    </row>
    <row r="52" spans="1:8" ht="63">
      <c r="A52" s="11">
        <v>24160100</v>
      </c>
      <c r="B52" s="12" t="s">
        <v>42</v>
      </c>
      <c r="C52" s="4">
        <v>70</v>
      </c>
      <c r="D52" s="4">
        <v>113.2</v>
      </c>
      <c r="E52" s="4">
        <f t="shared" si="0"/>
        <v>161.71428571428572</v>
      </c>
      <c r="F52" s="4">
        <f t="shared" si="1"/>
        <v>43.2</v>
      </c>
      <c r="G52" s="4">
        <v>0</v>
      </c>
      <c r="H52" s="4" t="e">
        <f t="shared" si="2"/>
        <v>#DIV/0!</v>
      </c>
    </row>
    <row r="53" spans="1:8" ht="94.5">
      <c r="A53" s="11">
        <v>31010200</v>
      </c>
      <c r="B53" s="12" t="s">
        <v>45</v>
      </c>
      <c r="C53" s="4">
        <v>0.05</v>
      </c>
      <c r="D53" s="4">
        <v>4.2</v>
      </c>
      <c r="E53" s="4">
        <f t="shared" si="0"/>
        <v>8400</v>
      </c>
      <c r="F53" s="4">
        <f t="shared" si="1"/>
        <v>4.15</v>
      </c>
      <c r="G53" s="4">
        <v>0.1</v>
      </c>
      <c r="H53" s="4">
        <f t="shared" si="2"/>
        <v>4200</v>
      </c>
    </row>
    <row r="54" spans="1:8" ht="15.75">
      <c r="A54" s="11">
        <v>40000000</v>
      </c>
      <c r="B54" s="12" t="s">
        <v>46</v>
      </c>
      <c r="C54" s="4">
        <f>C55+C57</f>
        <v>47913.8</v>
      </c>
      <c r="D54" s="4">
        <f>D55+D57</f>
        <v>45648.299999999996</v>
      </c>
      <c r="E54" s="4">
        <f t="shared" si="0"/>
        <v>95.27171712533757</v>
      </c>
      <c r="F54" s="4">
        <f t="shared" si="1"/>
        <v>-2265.5000000000073</v>
      </c>
      <c r="G54" s="4">
        <f>G55+G57</f>
        <v>49974.20000000001</v>
      </c>
      <c r="H54" s="4">
        <f t="shared" si="2"/>
        <v>91.34373336641704</v>
      </c>
    </row>
    <row r="55" spans="1:8" ht="15.75">
      <c r="A55" s="11">
        <v>41020000</v>
      </c>
      <c r="B55" s="12" t="s">
        <v>47</v>
      </c>
      <c r="C55" s="4">
        <v>10358.1</v>
      </c>
      <c r="D55" s="4">
        <v>10358.1</v>
      </c>
      <c r="E55" s="4">
        <f t="shared" si="0"/>
        <v>100</v>
      </c>
      <c r="F55" s="4">
        <f t="shared" si="1"/>
        <v>0</v>
      </c>
      <c r="G55" s="4">
        <v>15479.9</v>
      </c>
      <c r="H55" s="4">
        <f t="shared" si="2"/>
        <v>66.91322295363665</v>
      </c>
    </row>
    <row r="56" spans="1:8" ht="31.5">
      <c r="A56" s="11">
        <v>41020100</v>
      </c>
      <c r="B56" s="12" t="s">
        <v>48</v>
      </c>
      <c r="C56" s="4">
        <v>10358.1</v>
      </c>
      <c r="D56" s="4">
        <v>10358.1</v>
      </c>
      <c r="E56" s="4">
        <f t="shared" si="0"/>
        <v>100</v>
      </c>
      <c r="F56" s="4">
        <f t="shared" si="1"/>
        <v>0</v>
      </c>
      <c r="G56" s="4">
        <v>15479.9</v>
      </c>
      <c r="H56" s="4">
        <f t="shared" si="2"/>
        <v>66.91322295363665</v>
      </c>
    </row>
    <row r="57" spans="1:8" ht="15.75">
      <c r="A57" s="11">
        <v>41030000</v>
      </c>
      <c r="B57" s="12" t="s">
        <v>49</v>
      </c>
      <c r="C57" s="4">
        <f>C58+C59+C60+C61+C62+C63</f>
        <v>37555.700000000004</v>
      </c>
      <c r="D57" s="4">
        <f>D58+D59+D60+D61+D62+D63</f>
        <v>35290.2</v>
      </c>
      <c r="E57" s="4">
        <f t="shared" si="0"/>
        <v>93.96762675173142</v>
      </c>
      <c r="F57" s="4">
        <f t="shared" si="1"/>
        <v>-2265.5000000000073</v>
      </c>
      <c r="G57" s="4">
        <f>G58+G59+G60+G61+G62+G63</f>
        <v>34494.30000000001</v>
      </c>
      <c r="H57" s="4">
        <f t="shared" si="2"/>
        <v>102.30733773406038</v>
      </c>
    </row>
    <row r="58" spans="1:8" ht="94.5">
      <c r="A58" s="11">
        <v>41030600</v>
      </c>
      <c r="B58" s="12" t="s">
        <v>50</v>
      </c>
      <c r="C58" s="4">
        <v>19119.7</v>
      </c>
      <c r="D58" s="4">
        <v>17936.8</v>
      </c>
      <c r="E58" s="4">
        <f t="shared" si="0"/>
        <v>93.8131874454097</v>
      </c>
      <c r="F58" s="4">
        <f t="shared" si="1"/>
        <v>-1182.9000000000015</v>
      </c>
      <c r="G58" s="4">
        <v>15371.6</v>
      </c>
      <c r="H58" s="4">
        <f t="shared" si="2"/>
        <v>116.68791797860989</v>
      </c>
    </row>
    <row r="59" spans="1:8" ht="126">
      <c r="A59" s="11">
        <v>41030800</v>
      </c>
      <c r="B59" s="12" t="s">
        <v>51</v>
      </c>
      <c r="C59" s="4">
        <v>15002.8</v>
      </c>
      <c r="D59" s="4">
        <v>14997.3</v>
      </c>
      <c r="E59" s="4">
        <f t="shared" si="0"/>
        <v>99.96334017650038</v>
      </c>
      <c r="F59" s="4">
        <f t="shared" si="1"/>
        <v>-5.5</v>
      </c>
      <c r="G59" s="4">
        <v>16676.2</v>
      </c>
      <c r="H59" s="4">
        <f t="shared" si="2"/>
        <v>89.93235869082883</v>
      </c>
    </row>
    <row r="60" spans="1:8" ht="110.25">
      <c r="A60" s="11">
        <v>41030900</v>
      </c>
      <c r="B60" s="12" t="s">
        <v>52</v>
      </c>
      <c r="C60" s="4">
        <v>3172.3</v>
      </c>
      <c r="D60" s="4">
        <v>2100.5</v>
      </c>
      <c r="E60" s="4">
        <f t="shared" si="0"/>
        <v>66.21378810326893</v>
      </c>
      <c r="F60" s="4">
        <f t="shared" si="1"/>
        <v>-1071.8000000000002</v>
      </c>
      <c r="G60" s="4">
        <v>2357.9</v>
      </c>
      <c r="H60" s="4">
        <f t="shared" si="2"/>
        <v>89.0835065100301</v>
      </c>
    </row>
    <row r="61" spans="1:8" ht="78.75">
      <c r="A61" s="11">
        <v>41031000</v>
      </c>
      <c r="B61" s="12" t="s">
        <v>53</v>
      </c>
      <c r="C61" s="4">
        <v>54.8</v>
      </c>
      <c r="D61" s="4">
        <v>54.8</v>
      </c>
      <c r="E61" s="4">
        <f t="shared" si="0"/>
        <v>100</v>
      </c>
      <c r="F61" s="4">
        <f t="shared" si="1"/>
        <v>0</v>
      </c>
      <c r="G61" s="4">
        <v>49.3</v>
      </c>
      <c r="H61" s="4">
        <f t="shared" si="2"/>
        <v>111.15618661257606</v>
      </c>
    </row>
    <row r="62" spans="1:8" ht="15.75">
      <c r="A62" s="11">
        <v>41035000</v>
      </c>
      <c r="B62" s="12" t="s">
        <v>54</v>
      </c>
      <c r="C62" s="4">
        <v>129.7</v>
      </c>
      <c r="D62" s="4">
        <v>129.7</v>
      </c>
      <c r="E62" s="4">
        <f t="shared" si="0"/>
        <v>100</v>
      </c>
      <c r="F62" s="4">
        <f t="shared" si="1"/>
        <v>0</v>
      </c>
      <c r="G62" s="4">
        <v>0</v>
      </c>
      <c r="H62" s="4" t="e">
        <f aca="true" t="shared" si="3" ref="H62:H101">D62/G62*100</f>
        <v>#DIV/0!</v>
      </c>
    </row>
    <row r="63" spans="1:8" ht="126">
      <c r="A63" s="11">
        <v>41035800</v>
      </c>
      <c r="B63" s="12" t="s">
        <v>55</v>
      </c>
      <c r="C63" s="4">
        <v>76.4</v>
      </c>
      <c r="D63" s="4">
        <v>71.1</v>
      </c>
      <c r="E63" s="4">
        <f t="shared" si="0"/>
        <v>93.06282722513087</v>
      </c>
      <c r="F63" s="4">
        <f t="shared" si="1"/>
        <v>-5.300000000000011</v>
      </c>
      <c r="G63" s="4">
        <v>39.3</v>
      </c>
      <c r="H63" s="4">
        <f t="shared" si="3"/>
        <v>180.91603053435114</v>
      </c>
    </row>
    <row r="64" spans="1:8" ht="15.75">
      <c r="A64" s="25" t="s">
        <v>56</v>
      </c>
      <c r="B64" s="26"/>
      <c r="C64" s="1">
        <v>33884.9</v>
      </c>
      <c r="D64" s="1">
        <v>33946</v>
      </c>
      <c r="E64" s="1">
        <f aca="true" t="shared" si="4" ref="E64:E101">D64/C64*100</f>
        <v>100.18031630608324</v>
      </c>
      <c r="F64" s="1">
        <f aca="true" t="shared" si="5" ref="F64:F101">D64-C64</f>
        <v>61.099999999998545</v>
      </c>
      <c r="G64" s="1">
        <v>32124.9</v>
      </c>
      <c r="H64" s="1">
        <f t="shared" si="3"/>
        <v>105.66881142042466</v>
      </c>
    </row>
    <row r="65" spans="1:8" ht="15.75">
      <c r="A65" s="25" t="s">
        <v>57</v>
      </c>
      <c r="B65" s="26"/>
      <c r="C65" s="1">
        <v>10802.1</v>
      </c>
      <c r="D65" s="1">
        <v>12060.4</v>
      </c>
      <c r="E65" s="1">
        <f t="shared" si="4"/>
        <v>111.64866090852703</v>
      </c>
      <c r="F65" s="1">
        <f t="shared" si="5"/>
        <v>1258.2999999999993</v>
      </c>
      <c r="G65" s="1">
        <v>19805.1</v>
      </c>
      <c r="H65" s="1">
        <f t="shared" si="3"/>
        <v>60.89542592564542</v>
      </c>
    </row>
    <row r="66" spans="1:8" ht="15.75">
      <c r="A66" s="25" t="s">
        <v>59</v>
      </c>
      <c r="B66" s="26"/>
      <c r="C66" s="1">
        <f>C8+C43+C53</f>
        <v>44686.950000000004</v>
      </c>
      <c r="D66" s="1">
        <f>D8+D43+D53</f>
        <v>46006.399999999994</v>
      </c>
      <c r="E66" s="1">
        <f t="shared" si="4"/>
        <v>102.95265172494427</v>
      </c>
      <c r="F66" s="1">
        <f t="shared" si="5"/>
        <v>1319.4499999999898</v>
      </c>
      <c r="G66" s="1">
        <f>G8+G43+G53</f>
        <v>51930</v>
      </c>
      <c r="H66" s="1">
        <f t="shared" si="3"/>
        <v>88.59310610437126</v>
      </c>
    </row>
    <row r="67" spans="1:8" ht="15.75">
      <c r="A67" s="25" t="s">
        <v>58</v>
      </c>
      <c r="B67" s="26"/>
      <c r="C67" s="1">
        <f>C8+C43+C53+C54</f>
        <v>92600.75</v>
      </c>
      <c r="D67" s="1">
        <f>D8+D43+D53+D54</f>
        <v>91654.69999999998</v>
      </c>
      <c r="E67" s="1">
        <f t="shared" si="4"/>
        <v>98.97835600683578</v>
      </c>
      <c r="F67" s="1">
        <f t="shared" si="5"/>
        <v>-946.0500000000175</v>
      </c>
      <c r="G67" s="1">
        <f>G8+G43+G53+G54</f>
        <v>101904.20000000001</v>
      </c>
      <c r="H67" s="1">
        <f t="shared" si="3"/>
        <v>89.94202397938453</v>
      </c>
    </row>
    <row r="68" spans="1:8" ht="15.75">
      <c r="A68" s="24" t="s">
        <v>81</v>
      </c>
      <c r="B68" s="24"/>
      <c r="C68" s="24"/>
      <c r="D68" s="24"/>
      <c r="E68" s="24"/>
      <c r="F68" s="24"/>
      <c r="G68" s="10"/>
      <c r="H68" s="4"/>
    </row>
    <row r="69" spans="1:8" ht="15.75">
      <c r="A69" s="11">
        <v>10000000</v>
      </c>
      <c r="B69" s="14" t="s">
        <v>5</v>
      </c>
      <c r="C69" s="4">
        <f>SUM(C70+C74+C75+C80+C87+C73)</f>
        <v>2404.7</v>
      </c>
      <c r="D69" s="4">
        <f>SUM(D70+D74+D75+D80+D87+D73)</f>
        <v>3468.1</v>
      </c>
      <c r="E69" s="4">
        <f t="shared" si="4"/>
        <v>144.22173244063708</v>
      </c>
      <c r="F69" s="4">
        <f t="shared" si="5"/>
        <v>1063.4</v>
      </c>
      <c r="G69" s="4">
        <f>SUM(G70+G74+G75+G80+G87)</f>
        <v>1998.3</v>
      </c>
      <c r="H69" s="4">
        <f t="shared" si="3"/>
        <v>173.55251964169545</v>
      </c>
    </row>
    <row r="70" spans="1:8" ht="15.75">
      <c r="A70" s="11">
        <v>12000000</v>
      </c>
      <c r="B70" s="14" t="s">
        <v>61</v>
      </c>
      <c r="C70" s="4">
        <f>SUM(C71+C72)</f>
        <v>39.2</v>
      </c>
      <c r="D70" s="4">
        <f>SUM(D71+D72)</f>
        <v>58.9</v>
      </c>
      <c r="E70" s="4">
        <f t="shared" si="4"/>
        <v>150.25510204081633</v>
      </c>
      <c r="F70" s="4">
        <f t="shared" si="5"/>
        <v>19.699999999999996</v>
      </c>
      <c r="G70" s="4">
        <f>SUM(G71+G72)</f>
        <v>70.6</v>
      </c>
      <c r="H70" s="4">
        <f t="shared" si="3"/>
        <v>83.42776203966005</v>
      </c>
    </row>
    <row r="71" spans="1:8" ht="47.25">
      <c r="A71" s="11">
        <v>12020000</v>
      </c>
      <c r="B71" s="14" t="s">
        <v>62</v>
      </c>
      <c r="C71" s="7">
        <v>0</v>
      </c>
      <c r="D71" s="4">
        <v>0</v>
      </c>
      <c r="E71" s="4"/>
      <c r="F71" s="4">
        <f t="shared" si="5"/>
        <v>0</v>
      </c>
      <c r="G71" s="4">
        <v>66</v>
      </c>
      <c r="H71" s="4">
        <f t="shared" si="3"/>
        <v>0</v>
      </c>
    </row>
    <row r="72" spans="1:8" ht="31.5">
      <c r="A72" s="11">
        <v>12030000</v>
      </c>
      <c r="B72" s="14" t="s">
        <v>63</v>
      </c>
      <c r="C72" s="7">
        <v>39.2</v>
      </c>
      <c r="D72" s="4">
        <v>58.9</v>
      </c>
      <c r="E72" s="4">
        <f t="shared" si="4"/>
        <v>150.25510204081633</v>
      </c>
      <c r="F72" s="4">
        <f t="shared" si="5"/>
        <v>19.699999999999996</v>
      </c>
      <c r="G72" s="4">
        <v>4.6</v>
      </c>
      <c r="H72" s="4">
        <f t="shared" si="3"/>
        <v>1280.4347826086957</v>
      </c>
    </row>
    <row r="73" spans="1:8" ht="31.5">
      <c r="A73" s="11">
        <v>18010000</v>
      </c>
      <c r="B73" s="14" t="s">
        <v>100</v>
      </c>
      <c r="C73" s="7"/>
      <c r="D73" s="4">
        <v>6.5</v>
      </c>
      <c r="E73" s="4"/>
      <c r="F73" s="4"/>
      <c r="G73" s="4"/>
      <c r="H73" s="4"/>
    </row>
    <row r="74" spans="1:8" ht="94.5">
      <c r="A74" s="11">
        <v>18041500</v>
      </c>
      <c r="B74" s="14" t="s">
        <v>64</v>
      </c>
      <c r="C74" s="7">
        <v>21</v>
      </c>
      <c r="D74" s="4">
        <v>22.3</v>
      </c>
      <c r="E74" s="4">
        <f t="shared" si="4"/>
        <v>106.19047619047619</v>
      </c>
      <c r="F74" s="4">
        <f t="shared" si="5"/>
        <v>1.3000000000000007</v>
      </c>
      <c r="G74" s="4">
        <v>24.7</v>
      </c>
      <c r="H74" s="4">
        <f t="shared" si="3"/>
        <v>90.28340080971661</v>
      </c>
    </row>
    <row r="75" spans="1:8" ht="15.75">
      <c r="A75" s="11">
        <v>18050000</v>
      </c>
      <c r="B75" s="14" t="s">
        <v>65</v>
      </c>
      <c r="C75" s="7">
        <v>2150</v>
      </c>
      <c r="D75" s="4">
        <v>3236</v>
      </c>
      <c r="E75" s="4">
        <f t="shared" si="4"/>
        <v>150.51162790697674</v>
      </c>
      <c r="F75" s="4">
        <f t="shared" si="5"/>
        <v>1086</v>
      </c>
      <c r="G75" s="4">
        <v>1667.2</v>
      </c>
      <c r="H75" s="4">
        <f t="shared" si="3"/>
        <v>194.09788867562378</v>
      </c>
    </row>
    <row r="76" spans="1:8" ht="31.5" hidden="1">
      <c r="A76" s="11">
        <v>18050100</v>
      </c>
      <c r="B76" s="14" t="s">
        <v>66</v>
      </c>
      <c r="C76" s="7">
        <v>0</v>
      </c>
      <c r="D76" s="4">
        <v>-0.47616</v>
      </c>
      <c r="E76" s="4"/>
      <c r="F76" s="4">
        <f t="shared" si="5"/>
        <v>-0.47616</v>
      </c>
      <c r="G76" s="4"/>
      <c r="H76" s="4" t="e">
        <f t="shared" si="3"/>
        <v>#DIV/0!</v>
      </c>
    </row>
    <row r="77" spans="1:8" ht="31.5" hidden="1">
      <c r="A77" s="11">
        <v>18050200</v>
      </c>
      <c r="B77" s="14" t="s">
        <v>67</v>
      </c>
      <c r="C77" s="7">
        <v>0</v>
      </c>
      <c r="D77" s="4">
        <v>19.06054</v>
      </c>
      <c r="E77" s="4"/>
      <c r="F77" s="4">
        <f t="shared" si="5"/>
        <v>19.06054</v>
      </c>
      <c r="G77" s="4"/>
      <c r="H77" s="4" t="e">
        <f t="shared" si="3"/>
        <v>#DIV/0!</v>
      </c>
    </row>
    <row r="78" spans="1:8" ht="15.75" hidden="1">
      <c r="A78" s="11">
        <v>18050300</v>
      </c>
      <c r="B78" s="14" t="s">
        <v>68</v>
      </c>
      <c r="C78" s="7">
        <v>700</v>
      </c>
      <c r="D78" s="4">
        <v>2155.38208</v>
      </c>
      <c r="E78" s="4">
        <f t="shared" si="4"/>
        <v>307.9117257142857</v>
      </c>
      <c r="F78" s="4">
        <f t="shared" si="5"/>
        <v>1455.3820799999999</v>
      </c>
      <c r="G78" s="4"/>
      <c r="H78" s="4" t="e">
        <f t="shared" si="3"/>
        <v>#DIV/0!</v>
      </c>
    </row>
    <row r="79" spans="1:8" ht="15.75" hidden="1">
      <c r="A79" s="11">
        <v>18050400</v>
      </c>
      <c r="B79" s="14" t="s">
        <v>69</v>
      </c>
      <c r="C79" s="7">
        <v>4200</v>
      </c>
      <c r="D79" s="4">
        <v>8082.94539</v>
      </c>
      <c r="E79" s="4">
        <f t="shared" si="4"/>
        <v>192.45108071428572</v>
      </c>
      <c r="F79" s="4">
        <f t="shared" si="5"/>
        <v>3882.94539</v>
      </c>
      <c r="G79" s="4"/>
      <c r="H79" s="4" t="e">
        <f t="shared" si="3"/>
        <v>#DIV/0!</v>
      </c>
    </row>
    <row r="80" spans="1:8" ht="15.75">
      <c r="A80" s="11">
        <v>19010000</v>
      </c>
      <c r="B80" s="14" t="s">
        <v>70</v>
      </c>
      <c r="C80" s="7">
        <v>194.5</v>
      </c>
      <c r="D80" s="4">
        <v>144</v>
      </c>
      <c r="E80" s="4">
        <f t="shared" si="4"/>
        <v>74.03598971722364</v>
      </c>
      <c r="F80" s="4">
        <f t="shared" si="5"/>
        <v>-50.5</v>
      </c>
      <c r="G80" s="4">
        <v>235.1</v>
      </c>
      <c r="H80" s="4">
        <f t="shared" si="3"/>
        <v>61.25053168864313</v>
      </c>
    </row>
    <row r="81" spans="1:8" ht="63" hidden="1">
      <c r="A81" s="11">
        <v>19010100</v>
      </c>
      <c r="B81" s="14" t="s">
        <v>71</v>
      </c>
      <c r="C81" s="4">
        <v>393.5</v>
      </c>
      <c r="D81" s="4">
        <v>509.39103</v>
      </c>
      <c r="E81" s="4">
        <f>D81/C81*100</f>
        <v>129.4513418043202</v>
      </c>
      <c r="F81" s="4">
        <f>D81-C81</f>
        <v>115.89103</v>
      </c>
      <c r="G81" s="4"/>
      <c r="H81" s="4" t="e">
        <f t="shared" si="3"/>
        <v>#DIV/0!</v>
      </c>
    </row>
    <row r="82" spans="1:8" ht="31.5" hidden="1">
      <c r="A82" s="11">
        <v>19010200</v>
      </c>
      <c r="B82" s="14" t="s">
        <v>72</v>
      </c>
      <c r="C82" s="4">
        <v>119</v>
      </c>
      <c r="D82" s="4">
        <v>132.91296</v>
      </c>
      <c r="E82" s="4">
        <f>D82/C82*100</f>
        <v>111.69156302521009</v>
      </c>
      <c r="F82" s="4">
        <f>D82-C82</f>
        <v>13.912959999999998</v>
      </c>
      <c r="G82" s="4"/>
      <c r="H82" s="4" t="e">
        <f t="shared" si="3"/>
        <v>#DIV/0!</v>
      </c>
    </row>
    <row r="83" spans="1:8" ht="78.75" hidden="1">
      <c r="A83" s="11">
        <v>19010300</v>
      </c>
      <c r="B83" s="14" t="s">
        <v>73</v>
      </c>
      <c r="C83" s="4">
        <v>140</v>
      </c>
      <c r="D83" s="4">
        <v>195.38504999999998</v>
      </c>
      <c r="E83" s="4">
        <f>D83/C83*100</f>
        <v>139.56074999999998</v>
      </c>
      <c r="F83" s="4">
        <f>D83-C83</f>
        <v>55.38504999999998</v>
      </c>
      <c r="G83" s="4"/>
      <c r="H83" s="4" t="e">
        <f t="shared" si="3"/>
        <v>#DIV/0!</v>
      </c>
    </row>
    <row r="84" spans="1:8" ht="78.75" hidden="1">
      <c r="A84" s="11">
        <v>19010500</v>
      </c>
      <c r="B84" s="14" t="s">
        <v>74</v>
      </c>
      <c r="C84" s="4">
        <v>0</v>
      </c>
      <c r="D84" s="4">
        <v>0.13751</v>
      </c>
      <c r="E84" s="4"/>
      <c r="F84" s="4">
        <f>D84-C84</f>
        <v>0.13751</v>
      </c>
      <c r="G84" s="4"/>
      <c r="H84" s="4" t="e">
        <f t="shared" si="3"/>
        <v>#DIV/0!</v>
      </c>
    </row>
    <row r="85" spans="1:8" ht="78.75" hidden="1">
      <c r="A85" s="11">
        <v>19050200</v>
      </c>
      <c r="B85" s="14" t="s">
        <v>75</v>
      </c>
      <c r="C85" s="7">
        <v>0</v>
      </c>
      <c r="D85" s="4">
        <v>1.54728</v>
      </c>
      <c r="E85" s="4"/>
      <c r="F85" s="4">
        <f>D85-C85</f>
        <v>1.54728</v>
      </c>
      <c r="G85" s="4"/>
      <c r="H85" s="4" t="e">
        <f t="shared" si="3"/>
        <v>#DIV/0!</v>
      </c>
    </row>
    <row r="86" spans="1:8" ht="63" hidden="1">
      <c r="A86" s="11">
        <v>19050300</v>
      </c>
      <c r="B86" s="14" t="s">
        <v>76</v>
      </c>
      <c r="C86" s="7">
        <v>0</v>
      </c>
      <c r="D86" s="4">
        <v>0.33797000000000005</v>
      </c>
      <c r="E86" s="1"/>
      <c r="F86" s="4">
        <f t="shared" si="5"/>
        <v>0.33797000000000005</v>
      </c>
      <c r="G86" s="4"/>
      <c r="H86" s="4" t="e">
        <f t="shared" si="3"/>
        <v>#DIV/0!</v>
      </c>
    </row>
    <row r="87" spans="1:8" ht="31.5">
      <c r="A87" s="11">
        <v>19050000</v>
      </c>
      <c r="B87" s="22" t="s">
        <v>98</v>
      </c>
      <c r="C87" s="7"/>
      <c r="D87" s="4">
        <v>0.4</v>
      </c>
      <c r="E87" s="1"/>
      <c r="F87" s="4"/>
      <c r="G87" s="4">
        <v>0.7</v>
      </c>
      <c r="H87" s="4">
        <f t="shared" si="3"/>
        <v>57.14285714285715</v>
      </c>
    </row>
    <row r="88" spans="1:8" ht="15.75">
      <c r="A88" s="11">
        <v>20000000</v>
      </c>
      <c r="B88" s="14" t="s">
        <v>33</v>
      </c>
      <c r="C88" s="4">
        <f>SUM(C89+C91)</f>
        <v>3197.7000000000003</v>
      </c>
      <c r="D88" s="4">
        <f>SUM(D89+D91+D90)</f>
        <v>3939.7</v>
      </c>
      <c r="E88" s="4">
        <f t="shared" si="4"/>
        <v>123.20417800293959</v>
      </c>
      <c r="F88" s="4">
        <f t="shared" si="5"/>
        <v>741.9999999999995</v>
      </c>
      <c r="G88" s="4">
        <f>SUM(G89+G91)</f>
        <v>3598.9</v>
      </c>
      <c r="H88" s="4">
        <f t="shared" si="3"/>
        <v>109.46956014337714</v>
      </c>
    </row>
    <row r="89" spans="1:8" ht="78.75">
      <c r="A89" s="11">
        <v>24062100</v>
      </c>
      <c r="B89" s="14" t="s">
        <v>77</v>
      </c>
      <c r="C89" s="7">
        <v>0.8</v>
      </c>
      <c r="D89" s="4">
        <v>2.6</v>
      </c>
      <c r="E89" s="4">
        <f t="shared" si="4"/>
        <v>325</v>
      </c>
      <c r="F89" s="4">
        <f t="shared" si="5"/>
        <v>1.8</v>
      </c>
      <c r="G89" s="4">
        <v>0.1</v>
      </c>
      <c r="H89" s="4">
        <f t="shared" si="3"/>
        <v>2600</v>
      </c>
    </row>
    <row r="90" spans="1:8" ht="94.5">
      <c r="A90" s="11">
        <v>24110900</v>
      </c>
      <c r="B90" s="14" t="s">
        <v>78</v>
      </c>
      <c r="C90" s="7">
        <v>0</v>
      </c>
      <c r="D90" s="4">
        <v>0.2</v>
      </c>
      <c r="E90" s="4"/>
      <c r="F90" s="4">
        <f>D90-C90</f>
        <v>0.2</v>
      </c>
      <c r="G90" s="4">
        <v>0</v>
      </c>
      <c r="H90" s="4">
        <v>0</v>
      </c>
    </row>
    <row r="91" spans="1:8" ht="31.5">
      <c r="A91" s="11">
        <v>25000000</v>
      </c>
      <c r="B91" s="14" t="s">
        <v>43</v>
      </c>
      <c r="C91" s="4">
        <v>3196.9</v>
      </c>
      <c r="D91" s="4">
        <v>3936.9</v>
      </c>
      <c r="E91" s="4">
        <f t="shared" si="4"/>
        <v>123.14742406706496</v>
      </c>
      <c r="F91" s="4">
        <f t="shared" si="5"/>
        <v>740</v>
      </c>
      <c r="G91" s="4">
        <v>3598.8</v>
      </c>
      <c r="H91" s="4">
        <f t="shared" si="3"/>
        <v>109.39479826608869</v>
      </c>
    </row>
    <row r="92" spans="1:8" ht="47.25">
      <c r="A92" s="11">
        <v>25010000</v>
      </c>
      <c r="B92" s="14" t="s">
        <v>44</v>
      </c>
      <c r="C92" s="4">
        <v>2787.6</v>
      </c>
      <c r="D92" s="4">
        <v>2256.8</v>
      </c>
      <c r="E92" s="4">
        <f t="shared" si="4"/>
        <v>80.95853063567228</v>
      </c>
      <c r="F92" s="4">
        <f t="shared" si="5"/>
        <v>-530.7999999999997</v>
      </c>
      <c r="G92" s="4">
        <v>1903.4</v>
      </c>
      <c r="H92" s="4">
        <f t="shared" si="3"/>
        <v>118.56677524429968</v>
      </c>
    </row>
    <row r="93" spans="1:8" ht="31.5">
      <c r="A93" s="11">
        <v>25020000</v>
      </c>
      <c r="B93" s="14" t="s">
        <v>79</v>
      </c>
      <c r="C93" s="4">
        <v>409.3</v>
      </c>
      <c r="D93" s="4">
        <v>1680.1</v>
      </c>
      <c r="E93" s="4">
        <f t="shared" si="4"/>
        <v>410.4813095528952</v>
      </c>
      <c r="F93" s="4">
        <f t="shared" si="5"/>
        <v>1270.8</v>
      </c>
      <c r="G93" s="4">
        <v>1695.4</v>
      </c>
      <c r="H93" s="4">
        <f t="shared" si="3"/>
        <v>99.09755809838386</v>
      </c>
    </row>
    <row r="94" spans="1:8" ht="63">
      <c r="A94" s="11">
        <v>31030000</v>
      </c>
      <c r="B94" s="14" t="s">
        <v>80</v>
      </c>
      <c r="C94" s="7">
        <v>125</v>
      </c>
      <c r="D94" s="4">
        <v>164</v>
      </c>
      <c r="E94" s="4">
        <f t="shared" si="4"/>
        <v>131.20000000000002</v>
      </c>
      <c r="F94" s="4">
        <f t="shared" si="5"/>
        <v>39</v>
      </c>
      <c r="G94" s="4">
        <v>87.2</v>
      </c>
      <c r="H94" s="4">
        <f t="shared" si="3"/>
        <v>188.07339449541286</v>
      </c>
    </row>
    <row r="95" spans="1:8" ht="63">
      <c r="A95" s="11">
        <v>33010000</v>
      </c>
      <c r="B95" s="14" t="s">
        <v>92</v>
      </c>
      <c r="C95" s="4">
        <v>4889.5</v>
      </c>
      <c r="D95" s="4">
        <v>5259.9</v>
      </c>
      <c r="E95" s="4">
        <f t="shared" si="4"/>
        <v>107.57541670927498</v>
      </c>
      <c r="F95" s="4">
        <f t="shared" si="5"/>
        <v>370.39999999999964</v>
      </c>
      <c r="G95" s="4">
        <v>5812</v>
      </c>
      <c r="H95" s="4">
        <f t="shared" si="3"/>
        <v>90.50068823124569</v>
      </c>
    </row>
    <row r="96" spans="1:8" ht="78.75">
      <c r="A96" s="11">
        <v>41034400</v>
      </c>
      <c r="B96" s="12" t="s">
        <v>90</v>
      </c>
      <c r="C96" s="4">
        <v>625.2</v>
      </c>
      <c r="D96" s="4">
        <v>574.9</v>
      </c>
      <c r="E96" s="4">
        <f t="shared" si="4"/>
        <v>91.95457453614843</v>
      </c>
      <c r="F96" s="4">
        <f t="shared" si="5"/>
        <v>-50.30000000000007</v>
      </c>
      <c r="G96" s="4">
        <v>636.3</v>
      </c>
      <c r="H96" s="4">
        <f t="shared" si="3"/>
        <v>90.35046361779035</v>
      </c>
    </row>
    <row r="97" spans="1:8" ht="63">
      <c r="A97" s="11">
        <v>50110000</v>
      </c>
      <c r="B97" s="22" t="s">
        <v>99</v>
      </c>
      <c r="C97" s="4"/>
      <c r="D97" s="4">
        <v>0.3</v>
      </c>
      <c r="E97" s="4"/>
      <c r="F97" s="4">
        <f t="shared" si="5"/>
        <v>0.3</v>
      </c>
      <c r="G97" s="4">
        <v>0</v>
      </c>
      <c r="H97" s="4"/>
    </row>
    <row r="98" spans="1:8" ht="15.75">
      <c r="A98" s="16" t="s">
        <v>59</v>
      </c>
      <c r="B98" s="17"/>
      <c r="C98" s="1">
        <f>SUM(C69+C88+C94+C95)</f>
        <v>10616.9</v>
      </c>
      <c r="D98" s="1">
        <f>SUM(D69+D88+D94+D95+D97)</f>
        <v>12831.999999999998</v>
      </c>
      <c r="E98" s="1">
        <f>D98/C98*100</f>
        <v>120.86390565984419</v>
      </c>
      <c r="F98" s="1">
        <f t="shared" si="5"/>
        <v>2215.0999999999985</v>
      </c>
      <c r="G98" s="1">
        <f>SUM(G69+G88+G94+G95)</f>
        <v>11496.4</v>
      </c>
      <c r="H98" s="1">
        <f t="shared" si="3"/>
        <v>111.61754984168957</v>
      </c>
    </row>
    <row r="99" spans="1:8" ht="15.75">
      <c r="A99" s="16" t="s">
        <v>82</v>
      </c>
      <c r="B99" s="17"/>
      <c r="C99" s="1">
        <f>SUM(C98+C96)</f>
        <v>11242.1</v>
      </c>
      <c r="D99" s="1">
        <f>SUM(D98+D96)</f>
        <v>13406.899999999998</v>
      </c>
      <c r="E99" s="1">
        <f>D99/C99*100</f>
        <v>119.25618879035054</v>
      </c>
      <c r="F99" s="1">
        <f t="shared" si="5"/>
        <v>2164.7999999999975</v>
      </c>
      <c r="G99" s="1">
        <f>SUM(G98+G96)</f>
        <v>12132.699999999999</v>
      </c>
      <c r="H99" s="1">
        <f t="shared" si="3"/>
        <v>110.50219654322615</v>
      </c>
    </row>
    <row r="100" spans="1:8" ht="32.25" customHeight="1">
      <c r="A100" s="23" t="s">
        <v>83</v>
      </c>
      <c r="B100" s="23"/>
      <c r="C100" s="1">
        <f>C98+C66</f>
        <v>55303.850000000006</v>
      </c>
      <c r="D100" s="1">
        <f>D98+D66</f>
        <v>58838.399999999994</v>
      </c>
      <c r="E100" s="1">
        <f>D100/C100*100</f>
        <v>106.39114636684424</v>
      </c>
      <c r="F100" s="1">
        <f t="shared" si="5"/>
        <v>3534.5499999999884</v>
      </c>
      <c r="G100" s="1">
        <f>G98+G66</f>
        <v>63426.4</v>
      </c>
      <c r="H100" s="1">
        <f t="shared" si="3"/>
        <v>92.7664190305614</v>
      </c>
    </row>
    <row r="101" spans="1:8" ht="30.75" customHeight="1">
      <c r="A101" s="23" t="s">
        <v>84</v>
      </c>
      <c r="B101" s="23"/>
      <c r="C101" s="1">
        <f>C99+C67</f>
        <v>103842.85</v>
      </c>
      <c r="D101" s="1">
        <f>D99+D67</f>
        <v>105061.59999999998</v>
      </c>
      <c r="E101" s="1">
        <f t="shared" si="4"/>
        <v>101.1736484505192</v>
      </c>
      <c r="F101" s="1">
        <f t="shared" si="5"/>
        <v>1218.749999999971</v>
      </c>
      <c r="G101" s="1">
        <f>G99+G67</f>
        <v>114036.90000000001</v>
      </c>
      <c r="H101" s="1">
        <f t="shared" si="3"/>
        <v>92.12947738845932</v>
      </c>
    </row>
    <row r="102" spans="1:6" ht="30.75" customHeight="1">
      <c r="A102" s="15"/>
      <c r="B102" s="15"/>
      <c r="C102" s="5"/>
      <c r="D102" s="5"/>
      <c r="E102" s="5"/>
      <c r="F102" s="5"/>
    </row>
  </sheetData>
  <sheetProtection/>
  <mergeCells count="19">
    <mergeCell ref="F1:H1"/>
    <mergeCell ref="B3:G3"/>
    <mergeCell ref="A67:B67"/>
    <mergeCell ref="G5:G6"/>
    <mergeCell ref="A65:B65"/>
    <mergeCell ref="B2:G2"/>
    <mergeCell ref="H5:H6"/>
    <mergeCell ref="A5:A6"/>
    <mergeCell ref="B5:B6"/>
    <mergeCell ref="A64:B64"/>
    <mergeCell ref="E5:E6"/>
    <mergeCell ref="C5:C6"/>
    <mergeCell ref="D5:D6"/>
    <mergeCell ref="F5:F6"/>
    <mergeCell ref="A100:B100"/>
    <mergeCell ref="A101:B101"/>
    <mergeCell ref="A68:F68"/>
    <mergeCell ref="A7:F7"/>
    <mergeCell ref="A66:B66"/>
  </mergeCells>
  <printOptions/>
  <pageMargins left="0.37" right="0.1968503937007874" top="0.2755905511811024" bottom="0.275590551181102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2013-05-22T13:03:35Z</cp:lastPrinted>
  <dcterms:created xsi:type="dcterms:W3CDTF">2012-01-31T07:31:50Z</dcterms:created>
  <dcterms:modified xsi:type="dcterms:W3CDTF">2013-05-31T10:46:21Z</dcterms:modified>
  <cp:category/>
  <cp:version/>
  <cp:contentType/>
  <cp:contentStatus/>
</cp:coreProperties>
</file>