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90" windowHeight="4530" activeTab="0"/>
  </bookViews>
  <sheets>
    <sheet name="видатки" sheetId="1" r:id="rId1"/>
  </sheets>
  <definedNames>
    <definedName name="_xlnm.Print_Titles" localSheetId="0">'видатки'!$1:$2</definedName>
    <definedName name="_xlnm.Print_Area" localSheetId="0">'видатки'!$A$1:$G$127</definedName>
  </definedNames>
  <calcPr fullCalcOnLoad="1"/>
</workbook>
</file>

<file path=xl/sharedStrings.xml><?xml version="1.0" encoding="utf-8"?>
<sst xmlns="http://schemas.openxmlformats.org/spreadsheetml/2006/main" count="234" uniqueCount="204">
  <si>
    <t>Цільові фонди</t>
  </si>
  <si>
    <t>Загальний фонд</t>
  </si>
  <si>
    <t>Вiдхилення</t>
  </si>
  <si>
    <t>010116</t>
  </si>
  <si>
    <t>060000</t>
  </si>
  <si>
    <t xml:space="preserve">   Соцiальний захист населення i соцiальне забезпечення</t>
  </si>
  <si>
    <t xml:space="preserve">   - Допомога сiм'ям з дiтьми</t>
  </si>
  <si>
    <t xml:space="preserve">   - Утримання центрiв соцiальнихслужб для молодi</t>
  </si>
  <si>
    <t>091106</t>
  </si>
  <si>
    <t xml:space="preserve"> 091209</t>
  </si>
  <si>
    <t xml:space="preserve">   Житлово-комунальне господарство</t>
  </si>
  <si>
    <t xml:space="preserve">   - Вiддiл культури</t>
  </si>
  <si>
    <t xml:space="preserve"> </t>
  </si>
  <si>
    <t xml:space="preserve">   - Драмтеатр</t>
  </si>
  <si>
    <t xml:space="preserve">   Засоби масовоi iнформацii</t>
  </si>
  <si>
    <t xml:space="preserve">  120000</t>
  </si>
  <si>
    <t xml:space="preserve">   - Редакцiя радiомовлення</t>
  </si>
  <si>
    <t xml:space="preserve">   Фiзична культура i спорт</t>
  </si>
  <si>
    <t xml:space="preserve">  130000</t>
  </si>
  <si>
    <t xml:space="preserve">  170000</t>
  </si>
  <si>
    <t>090412</t>
  </si>
  <si>
    <t>091101</t>
  </si>
  <si>
    <t>091103</t>
  </si>
  <si>
    <t>091204</t>
  </si>
  <si>
    <t>100102</t>
  </si>
  <si>
    <t>170102</t>
  </si>
  <si>
    <t>170602</t>
  </si>
  <si>
    <t xml:space="preserve">   - Територіальний центр з обслуговування одиноких непрацездатних громадян</t>
  </si>
  <si>
    <t>170603</t>
  </si>
  <si>
    <t xml:space="preserve">   - Багатопрофільна лікарня</t>
  </si>
  <si>
    <t xml:space="preserve">   - Освітлення діяльності міськоі ради</t>
  </si>
  <si>
    <t xml:space="preserve">   Інші видатки</t>
  </si>
  <si>
    <t>250404</t>
  </si>
  <si>
    <t>100103</t>
  </si>
  <si>
    <t xml:space="preserve">  - Дотація житлово-комунальному господарству</t>
  </si>
  <si>
    <t>250311</t>
  </si>
  <si>
    <t>250306</t>
  </si>
  <si>
    <t xml:space="preserve">  - Водопроводно-каналізаційне хозяйство</t>
  </si>
  <si>
    <t>091102</t>
  </si>
  <si>
    <t xml:space="preserve">  -Заходи з реалізації програм відпочинку та оздоровлення дітей</t>
  </si>
  <si>
    <t>091108</t>
  </si>
  <si>
    <t xml:space="preserve">   - Безплатнi рецепти ветеранам війни</t>
  </si>
  <si>
    <t xml:space="preserve">   - Безплатне зубопротезування ветеранам війни, праці та почесним донорам</t>
  </si>
  <si>
    <t>091207</t>
  </si>
  <si>
    <t>307,9</t>
  </si>
  <si>
    <t>070000</t>
  </si>
  <si>
    <t>Інші субвенціЇ</t>
  </si>
  <si>
    <t>250913</t>
  </si>
  <si>
    <t xml:space="preserve">  - Оздоровлення пільгової категорії дітей</t>
  </si>
  <si>
    <t>100201</t>
  </si>
  <si>
    <t>170703</t>
  </si>
  <si>
    <t>Видатки, пов"язані з наданням та обслуговуванням пільгових кредитів, наданих громадянам</t>
  </si>
  <si>
    <t>150121</t>
  </si>
  <si>
    <t>Заходи з упередження  аварій та запобігання техногенниз катастроф у жтлово-комунальному господарстві</t>
  </si>
  <si>
    <t>160101</t>
  </si>
  <si>
    <t>250315</t>
  </si>
  <si>
    <t xml:space="preserve"> - Впровадження засобів обліку споживання води та теплоенергії</t>
  </si>
  <si>
    <t>250908</t>
  </si>
  <si>
    <t>Субвенцii, що передаються до державного бюджету на виконання програм соціально-економічного розвитку</t>
  </si>
  <si>
    <t>Інші видатки</t>
  </si>
  <si>
    <t>Благоустрій міста</t>
  </si>
  <si>
    <t>100208</t>
  </si>
  <si>
    <t>240601</t>
  </si>
  <si>
    <t>100202</t>
  </si>
  <si>
    <t xml:space="preserve"> - Теплові мережі</t>
  </si>
  <si>
    <t xml:space="preserve"> - Водопровідно-каналізаційне господарство</t>
  </si>
  <si>
    <t xml:space="preserve">   - Компенсаційні виплати на пільговий проїзд електротранспортом</t>
  </si>
  <si>
    <t>Назва видатків</t>
  </si>
  <si>
    <t>250102</t>
  </si>
  <si>
    <t xml:space="preserve">   - Заходи відділу у справах сім"і,  молоді та спорту</t>
  </si>
  <si>
    <t xml:space="preserve">   - Фінансова підтримка громадських органiзацiй ветеранів і інвалідів</t>
  </si>
  <si>
    <t>150101</t>
  </si>
  <si>
    <t>ВСЬОГО ВИДАТКIВ спецiального фонду</t>
  </si>
  <si>
    <t>120100</t>
  </si>
  <si>
    <t>120201</t>
  </si>
  <si>
    <t xml:space="preserve">   Органи місцевого самоврядування</t>
  </si>
  <si>
    <t xml:space="preserve">  Охорона здоров'я</t>
  </si>
  <si>
    <t xml:space="preserve">   - Програми і заходи ЦССМ</t>
  </si>
  <si>
    <t xml:space="preserve">  - Благоустрiй мiст</t>
  </si>
  <si>
    <t xml:space="preserve">    Землеустрій</t>
  </si>
  <si>
    <t xml:space="preserve">   Видатки, пов"язані з наданням та обслуговуванням пільгових кредитів, наданих громадянам</t>
  </si>
  <si>
    <t xml:space="preserve">  Дотації селищним бюджетам</t>
  </si>
  <si>
    <t xml:space="preserve">  Інші дотації</t>
  </si>
  <si>
    <t xml:space="preserve">  Кошти, що передаються із загального фонду бюджету до бюджету розвитку</t>
  </si>
  <si>
    <r>
      <t xml:space="preserve">  ВСЬОГО ВИДАТКІВ загального фонду</t>
    </r>
    <r>
      <rPr>
        <b/>
        <i/>
        <sz val="12"/>
        <rFont val="Times New Roman"/>
        <family val="1"/>
      </rPr>
      <t xml:space="preserve"> </t>
    </r>
  </si>
  <si>
    <t>090405</t>
  </si>
  <si>
    <t>240604</t>
  </si>
  <si>
    <t>900203</t>
  </si>
  <si>
    <t xml:space="preserve">   Резервний фонд</t>
  </si>
  <si>
    <t xml:space="preserve">  Крім того, видатки на надання довгосторокового кредиту на будівництво (реконструкцію) та придбання житла</t>
  </si>
  <si>
    <t xml:space="preserve">   - Іншi видатки</t>
  </si>
  <si>
    <t>Код бюджетної класифіка-ції</t>
  </si>
  <si>
    <t xml:space="preserve">   - Інші видатки з соціального захисту:  ДЮК"Юність"</t>
  </si>
  <si>
    <t xml:space="preserve">  - Пільги, що надаються  почесним громадянам міста на оплату житлово-комунальних послуг</t>
  </si>
  <si>
    <t xml:space="preserve">   - Телебачення і радіомовлення</t>
  </si>
  <si>
    <t xml:space="preserve">         Видатки спецiального фонду бюджeтних установ</t>
  </si>
  <si>
    <t xml:space="preserve">        Капітальні вкладення</t>
  </si>
  <si>
    <t xml:space="preserve">                                                         Спеціальний фонд</t>
  </si>
  <si>
    <t xml:space="preserve">Видатки </t>
  </si>
  <si>
    <t>Код класифікації видатків</t>
  </si>
  <si>
    <t>100203</t>
  </si>
  <si>
    <t xml:space="preserve">        Роботи, пов"язані із будівництвом, реконструкцією та утриманням автошляхів</t>
  </si>
  <si>
    <t xml:space="preserve">       Охорона та раціональне  використання природних ресурсів</t>
  </si>
  <si>
    <t xml:space="preserve">       Інша діяльність у сфері охорони навколишнього природного середовища</t>
  </si>
  <si>
    <r>
      <t xml:space="preserve">   Правоохоронна дiяльнiсть та забезпечення безпеки держави -</t>
    </r>
    <r>
      <rPr>
        <sz val="12"/>
        <rFont val="Times New Roman"/>
        <family val="1"/>
      </rPr>
      <t xml:space="preserve"> ВАТ "Світлофор"</t>
    </r>
  </si>
  <si>
    <t xml:space="preserve">  Видатки на утримання закладів відділу освіти</t>
  </si>
  <si>
    <t>Видатки на утримання закладів відділу культури</t>
  </si>
  <si>
    <t>Виадатки на утримання закладів відділу у справах сім'ї, молоді та спорту (в тому числі СДЮСТШ "Садко")</t>
  </si>
  <si>
    <t xml:space="preserve">  Видатки на утримання ДЮСШ відділу освіти</t>
  </si>
  <si>
    <t>080000</t>
  </si>
  <si>
    <t>090000</t>
  </si>
  <si>
    <t>090300</t>
  </si>
  <si>
    <t>Компенсаційні виплати на пільговий проїзд автотранспортом</t>
  </si>
  <si>
    <t>100000</t>
  </si>
  <si>
    <t>110000</t>
  </si>
  <si>
    <t>090405 090406</t>
  </si>
  <si>
    <t xml:space="preserve">  - Міська рада(почесні грамоти)</t>
  </si>
  <si>
    <t xml:space="preserve"> - Додатковi виплати населенню на покриття витрат з оплати житлово-комунальних послуг</t>
  </si>
  <si>
    <t>Капітальний ремонт житлового фонду</t>
  </si>
  <si>
    <t>090414</t>
  </si>
  <si>
    <t>Компенсація особам, які мають право на безоплатне вугілля на побутові потреби, але проживають у будинках, що мають центральне опалення</t>
  </si>
  <si>
    <t>Житлово-комунальне господарство</t>
  </si>
  <si>
    <t>Інші заходи у сфері електротранспорту</t>
  </si>
  <si>
    <t>Витрати, пов"язані з наданням та обслуговуванням пільгових довгострокових кредитів, наданих громадянам</t>
  </si>
  <si>
    <t xml:space="preserve">  Крім того, видатки на надання пільгового довгосторокового кредиту на будівництво (реконструкцію) та придбання житла</t>
  </si>
  <si>
    <t xml:space="preserve"> +/-</t>
  </si>
  <si>
    <t>Інші джерела власних надходжень бюджетних установ</t>
  </si>
  <si>
    <t>% до уточненого плану</t>
  </si>
  <si>
    <t>091300</t>
  </si>
  <si>
    <t>090401</t>
  </si>
  <si>
    <t>Державна соціальна допомога малозабезпеченим сім'ям</t>
  </si>
  <si>
    <t>091205</t>
  </si>
  <si>
    <t>091206</t>
  </si>
  <si>
    <t>Виплати грошової компенсації фізичним особам, які надають соціальні послуги</t>
  </si>
  <si>
    <t>Центр соціальної реабілітації дітей-інвалідів</t>
  </si>
  <si>
    <t>170302</t>
  </si>
  <si>
    <t>Коипенсаційні виплати за пільговий проїзд на залізничному транспорті</t>
  </si>
  <si>
    <t xml:space="preserve">    Транспорт, дорожнє господарстьво</t>
  </si>
  <si>
    <t>250342</t>
  </si>
  <si>
    <t>Субвенція з Державного бюджету на збереження середньої заробітної плати</t>
  </si>
  <si>
    <t xml:space="preserve">         Секретар  ради                                                                А.А. Гавриленко</t>
  </si>
  <si>
    <t>100106</t>
  </si>
  <si>
    <t>Капітальний ремонт житлового фонду об'єднань співвласників багатоквартирних будинків</t>
  </si>
  <si>
    <t>240602</t>
  </si>
  <si>
    <t>Повернення коштів, наданих для кредитування громадян на будівництво( реконструкцію) та придбання житла</t>
  </si>
  <si>
    <t>070201</t>
  </si>
  <si>
    <t>Загальноосвітні школи</t>
  </si>
  <si>
    <t>Утилізація відходів</t>
  </si>
  <si>
    <t>Державна соціальна допомога інвалідам з дитинства та дітям-інвалідам</t>
  </si>
  <si>
    <t>100303</t>
  </si>
  <si>
    <t xml:space="preserve"> - Ремонтно-будівельні організації житлово-комунального господарства</t>
  </si>
  <si>
    <t>090411</t>
  </si>
  <si>
    <t xml:space="preserve"> - Кошти на забезпечення побутовим вугіллям окремих категорій населення</t>
  </si>
  <si>
    <t>100602</t>
  </si>
  <si>
    <t>Погашення заборгованості  з різниці в тарифах на теплову енергію, що вироблялася, транспортувалася та постачалася населенню</t>
  </si>
  <si>
    <t>070101</t>
  </si>
  <si>
    <t>Дошкільні заклади освіти</t>
  </si>
  <si>
    <t>080101</t>
  </si>
  <si>
    <t>Лікарні</t>
  </si>
  <si>
    <t>Територіальний центр соціального обслуговування</t>
  </si>
  <si>
    <t>Теплові мережі</t>
  </si>
  <si>
    <t>Дотація житлово-комунальному господарству</t>
  </si>
  <si>
    <t>Освіта</t>
  </si>
  <si>
    <t>130107</t>
  </si>
  <si>
    <t>Утримання та навчально-тренувальна робота дитячо-юнацьких спортивних шкіл</t>
  </si>
  <si>
    <t>Землеустрій</t>
  </si>
  <si>
    <t>Органи місцевого самоврядування</t>
  </si>
  <si>
    <t>170000</t>
  </si>
  <si>
    <t>Транспорт, дорожнє госпдарство</t>
  </si>
  <si>
    <t>240000</t>
  </si>
  <si>
    <t xml:space="preserve">   - Пiльги ветеранам ВВВ; військової служби; особам, які мають особливі заслуги перед Батьківщиною; та потерпілим від аварії на ЧАЕС, громадянам, згідно з ст.77 Основ законодавства про охорону здоров'я, ст.29 Основ законодавства про культуру, ст.57 ЗУ "Про освіту", пільги багатодітним сім'ям на житлово-комунальні послуги, на придбання тавердого палива та скрапленого газу</t>
  </si>
  <si>
    <t>070401</t>
  </si>
  <si>
    <t>Позашкільні заклади освіти,заходи із позашкільної роботи з дітьми</t>
  </si>
  <si>
    <t>070806</t>
  </si>
  <si>
    <t>Інші заклади освіти (МНВК)</t>
  </si>
  <si>
    <t>Соцільний захист та соціальне забезпечення</t>
  </si>
  <si>
    <t>План з урахуван-ням внесених змін на 2012р.</t>
  </si>
  <si>
    <t>210105</t>
  </si>
  <si>
    <t>Видатки на запобігання та ліквідацію надзвичайних ситуацій та наслідків стихійного лиха</t>
  </si>
  <si>
    <t xml:space="preserve">090200 090411 </t>
  </si>
  <si>
    <t>100101</t>
  </si>
  <si>
    <t>Житлово-експлуатаційне господарство</t>
  </si>
  <si>
    <t>Секретар ради</t>
  </si>
  <si>
    <t>А.А. Гавриленко</t>
  </si>
  <si>
    <t>План з урахуван-ням внесених змін на 9 місяців 2012р.</t>
  </si>
  <si>
    <t>Виконано за 9 місяців 2012р.</t>
  </si>
  <si>
    <t xml:space="preserve">   - Житлово-експлуатаційне господарство</t>
  </si>
  <si>
    <t xml:space="preserve"> - Роботи, пов"язані із будівництвом, реконструкцією та утриманням автошляхів</t>
  </si>
  <si>
    <t>180404</t>
  </si>
  <si>
    <t>Підтримка малого та середнього підприємництва</t>
  </si>
  <si>
    <t>Інші пільги ветеранам війни , особам, на яких поширюється ЗУ "Про статус ветеанів війни, гарантії їх соціального захисту", особа ,які мають особливі заслуги перед Батьківщиною, тощо</t>
  </si>
  <si>
    <t>Погашення заборгованіості з різниці в тарифах на теплову енергію, послуги з централізованого воопостачання та водовідведення...</t>
  </si>
  <si>
    <t>Субвенція іншим бюджетам на виконання інвестиційних проектів</t>
  </si>
  <si>
    <t>Центр соціальних служб для сім ї, дітей та молоді</t>
  </si>
  <si>
    <t>110201</t>
  </si>
  <si>
    <t>Бібліотеки</t>
  </si>
  <si>
    <t>130110</t>
  </si>
  <si>
    <t>Льодовий палац спорту</t>
  </si>
  <si>
    <t>130000</t>
  </si>
  <si>
    <t>Фізична культура іспорт</t>
  </si>
  <si>
    <t>240603</t>
  </si>
  <si>
    <t>Ліквідація іншого забруднення навколишнього природного середовища</t>
  </si>
  <si>
    <t>Видатки за рахунок спеціального фонду міського бюджету</t>
  </si>
  <si>
    <t xml:space="preserve">         Видатки за рахунок спеціального фонду Державного бюджету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</si>
</sst>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</numFmts>
  <fonts count="37">
    <font>
      <sz val="10"/>
      <name val="Times New Roman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0"/>
      <name val="Arial Cyr"/>
      <family val="0"/>
    </font>
    <font>
      <b/>
      <sz val="11"/>
      <name val="Times New Roman Cyr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0"/>
      <color indexed="9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i/>
      <sz val="11"/>
      <name val="Times New Roman Cyr"/>
      <family val="0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medium"/>
      <right/>
      <top/>
      <bottom style="thin"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>
        <color indexed="63"/>
      </left>
      <right style="thin"/>
      <top style="thin"/>
      <bottom style="thin"/>
    </border>
    <border>
      <left style="medium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00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9" fillId="25" borderId="0" xfId="0" applyFont="1" applyFill="1" applyAlignment="1">
      <alignment/>
    </xf>
    <xf numFmtId="0" fontId="2" fillId="0" borderId="0" xfId="0" applyFont="1" applyAlignment="1">
      <alignment/>
    </xf>
    <xf numFmtId="173" fontId="8" fillId="0" borderId="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25" borderId="11" xfId="0" applyFont="1" applyFill="1" applyBorder="1" applyAlignment="1" applyProtection="1">
      <alignment horizontal="left" wrapText="1"/>
      <protection/>
    </xf>
    <xf numFmtId="172" fontId="3" fillId="25" borderId="10" xfId="0" applyNumberFormat="1" applyFont="1" applyFill="1" applyBorder="1" applyAlignment="1">
      <alignment horizontal="center"/>
    </xf>
    <xf numFmtId="172" fontId="3" fillId="25" borderId="10" xfId="0" applyNumberFormat="1" applyFont="1" applyFill="1" applyBorder="1" applyAlignment="1" applyProtection="1">
      <alignment horizontal="center"/>
      <protection/>
    </xf>
    <xf numFmtId="0" fontId="3" fillId="25" borderId="12" xfId="0" applyFont="1" applyFill="1" applyBorder="1" applyAlignment="1" applyProtection="1">
      <alignment horizontal="center"/>
      <protection/>
    </xf>
    <xf numFmtId="0" fontId="3" fillId="25" borderId="11" xfId="0" applyFont="1" applyFill="1" applyBorder="1" applyAlignment="1" applyProtection="1">
      <alignment horizontal="left" vertical="center" wrapText="1"/>
      <protection/>
    </xf>
    <xf numFmtId="172" fontId="3" fillId="25" borderId="13" xfId="0" applyNumberFormat="1" applyFont="1" applyFill="1" applyBorder="1" applyAlignment="1">
      <alignment horizontal="center"/>
    </xf>
    <xf numFmtId="0" fontId="3" fillId="25" borderId="13" xfId="0" applyFont="1" applyFill="1" applyBorder="1" applyAlignment="1">
      <alignment horizontal="center"/>
    </xf>
    <xf numFmtId="0" fontId="3" fillId="25" borderId="11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left" wrapText="1"/>
      <protection/>
    </xf>
    <xf numFmtId="0" fontId="12" fillId="0" borderId="13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72" fontId="12" fillId="24" borderId="10" xfId="0" applyNumberFormat="1" applyFont="1" applyFill="1" applyBorder="1" applyAlignment="1" applyProtection="1">
      <alignment horizontal="center"/>
      <protection/>
    </xf>
    <xf numFmtId="0" fontId="12" fillId="0" borderId="12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left" wrapText="1"/>
      <protection/>
    </xf>
    <xf numFmtId="172" fontId="12" fillId="0" borderId="13" xfId="0" applyNumberFormat="1" applyFont="1" applyBorder="1" applyAlignment="1">
      <alignment horizontal="center"/>
    </xf>
    <xf numFmtId="172" fontId="12" fillId="0" borderId="10" xfId="0" applyNumberFormat="1" applyFont="1" applyBorder="1" applyAlignment="1">
      <alignment horizontal="center"/>
    </xf>
    <xf numFmtId="0" fontId="4" fillId="0" borderId="12" xfId="0" applyFont="1" applyBorder="1" applyAlignment="1" applyProtection="1">
      <alignment horizontal="center"/>
      <protection/>
    </xf>
    <xf numFmtId="1" fontId="12" fillId="0" borderId="11" xfId="0" applyNumberFormat="1" applyFont="1" applyBorder="1" applyAlignment="1" applyProtection="1">
      <alignment horizontal="left" wrapText="1"/>
      <protection/>
    </xf>
    <xf numFmtId="172" fontId="12" fillId="24" borderId="13" xfId="0" applyNumberFormat="1" applyFont="1" applyFill="1" applyBorder="1" applyAlignment="1">
      <alignment horizontal="center"/>
    </xf>
    <xf numFmtId="172" fontId="12" fillId="24" borderId="10" xfId="0" applyNumberFormat="1" applyFont="1" applyFill="1" applyBorder="1" applyAlignment="1">
      <alignment horizontal="center"/>
    </xf>
    <xf numFmtId="173" fontId="12" fillId="0" borderId="10" xfId="0" applyNumberFormat="1" applyFont="1" applyBorder="1" applyAlignment="1" applyProtection="1">
      <alignment horizontal="center"/>
      <protection/>
    </xf>
    <xf numFmtId="172" fontId="3" fillId="25" borderId="12" xfId="0" applyNumberFormat="1" applyFont="1" applyFill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left" wrapText="1"/>
      <protection/>
    </xf>
    <xf numFmtId="172" fontId="3" fillId="0" borderId="13" xfId="0" applyNumberFormat="1" applyFont="1" applyBorder="1" applyAlignment="1">
      <alignment horizontal="center"/>
    </xf>
    <xf numFmtId="172" fontId="12" fillId="25" borderId="10" xfId="0" applyNumberFormat="1" applyFont="1" applyFill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12" fillId="0" borderId="11" xfId="0" applyNumberFormat="1" applyFont="1" applyBorder="1" applyAlignment="1" applyProtection="1">
      <alignment horizontal="left" wrapText="1"/>
      <protection/>
    </xf>
    <xf numFmtId="0" fontId="3" fillId="25" borderId="11" xfId="0" applyFont="1" applyFill="1" applyBorder="1" applyAlignment="1" applyProtection="1">
      <alignment wrapText="1"/>
      <protection/>
    </xf>
    <xf numFmtId="172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73" fontId="3" fillId="0" borderId="0" xfId="0" applyNumberFormat="1" applyFont="1" applyBorder="1" applyAlignment="1" applyProtection="1">
      <alignment horizontal="center"/>
      <protection/>
    </xf>
    <xf numFmtId="172" fontId="3" fillId="0" borderId="14" xfId="0" applyNumberFormat="1" applyFont="1" applyBorder="1" applyAlignment="1">
      <alignment/>
    </xf>
    <xf numFmtId="172" fontId="3" fillId="24" borderId="14" xfId="0" applyNumberFormat="1" applyFont="1" applyFill="1" applyBorder="1" applyAlignment="1" applyProtection="1">
      <alignment horizontal="center"/>
      <protection/>
    </xf>
    <xf numFmtId="0" fontId="12" fillId="0" borderId="15" xfId="0" applyFont="1" applyBorder="1" applyAlignment="1" applyProtection="1">
      <alignment horizontal="left" wrapText="1"/>
      <protection/>
    </xf>
    <xf numFmtId="172" fontId="12" fillId="0" borderId="16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49" fontId="3" fillId="25" borderId="17" xfId="0" applyNumberFormat="1" applyFont="1" applyFill="1" applyBorder="1" applyAlignment="1" applyProtection="1">
      <alignment horizontal="center"/>
      <protection/>
    </xf>
    <xf numFmtId="49" fontId="3" fillId="25" borderId="11" xfId="0" applyNumberFormat="1" applyFont="1" applyFill="1" applyBorder="1" applyAlignment="1" applyProtection="1">
      <alignment horizontal="center"/>
      <protection/>
    </xf>
    <xf numFmtId="49" fontId="3" fillId="25" borderId="11" xfId="0" applyNumberFormat="1" applyFont="1" applyFill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12" fillId="0" borderId="11" xfId="0" applyNumberFormat="1" applyFont="1" applyBorder="1" applyAlignment="1" applyProtection="1">
      <alignment horizontal="center"/>
      <protection/>
    </xf>
    <xf numFmtId="49" fontId="12" fillId="0" borderId="11" xfId="0" applyNumberFormat="1" applyFont="1" applyBorder="1" applyAlignment="1">
      <alignment horizontal="center"/>
    </xf>
    <xf numFmtId="49" fontId="12" fillId="24" borderId="11" xfId="0" applyNumberFormat="1" applyFont="1" applyFill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172" fontId="3" fillId="24" borderId="19" xfId="0" applyNumberFormat="1" applyFont="1" applyFill="1" applyBorder="1" applyAlignment="1" applyProtection="1">
      <alignment horizontal="center"/>
      <protection/>
    </xf>
    <xf numFmtId="0" fontId="3" fillId="24" borderId="12" xfId="0" applyFont="1" applyFill="1" applyBorder="1" applyAlignment="1" applyProtection="1">
      <alignment horizontal="center"/>
      <protection/>
    </xf>
    <xf numFmtId="172" fontId="3" fillId="24" borderId="12" xfId="0" applyNumberFormat="1" applyFont="1" applyFill="1" applyBorder="1" applyAlignment="1" applyProtection="1">
      <alignment horizontal="center"/>
      <protection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49" fontId="14" fillId="0" borderId="27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49" fontId="12" fillId="0" borderId="29" xfId="0" applyNumberFormat="1" applyFont="1" applyBorder="1" applyAlignment="1" applyProtection="1">
      <alignment horizontal="center" wrapText="1"/>
      <protection/>
    </xf>
    <xf numFmtId="49" fontId="12" fillId="0" borderId="30" xfId="0" applyNumberFormat="1" applyFont="1" applyBorder="1" applyAlignment="1" applyProtection="1">
      <alignment horizontal="center"/>
      <protection/>
    </xf>
    <xf numFmtId="0" fontId="3" fillId="25" borderId="17" xfId="0" applyFont="1" applyFill="1" applyBorder="1" applyAlignment="1" applyProtection="1">
      <alignment horizontal="left" wrapText="1"/>
      <protection/>
    </xf>
    <xf numFmtId="172" fontId="12" fillId="0" borderId="12" xfId="0" applyNumberFormat="1" applyFont="1" applyBorder="1" applyAlignment="1" applyProtection="1">
      <alignment horizontal="center"/>
      <protection/>
    </xf>
    <xf numFmtId="49" fontId="3" fillId="25" borderId="29" xfId="0" applyNumberFormat="1" applyFont="1" applyFill="1" applyBorder="1" applyAlignment="1">
      <alignment/>
    </xf>
    <xf numFmtId="0" fontId="3" fillId="25" borderId="29" xfId="0" applyFont="1" applyFill="1" applyBorder="1" applyAlignment="1">
      <alignment wrapText="1"/>
    </xf>
    <xf numFmtId="0" fontId="3" fillId="25" borderId="31" xfId="0" applyFont="1" applyFill="1" applyBorder="1" applyAlignment="1">
      <alignment horizontal="center"/>
    </xf>
    <xf numFmtId="0" fontId="12" fillId="24" borderId="11" xfId="0" applyFont="1" applyFill="1" applyBorder="1" applyAlignment="1" applyProtection="1">
      <alignment horizontal="left" vertical="center" wrapText="1"/>
      <protection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wrapText="1"/>
    </xf>
    <xf numFmtId="0" fontId="3" fillId="0" borderId="36" xfId="0" applyFont="1" applyBorder="1" applyAlignment="1">
      <alignment wrapText="1"/>
    </xf>
    <xf numFmtId="0" fontId="3" fillId="0" borderId="36" xfId="0" applyFont="1" applyBorder="1" applyAlignment="1">
      <alignment/>
    </xf>
    <xf numFmtId="0" fontId="3" fillId="24" borderId="36" xfId="0" applyFont="1" applyFill="1" applyBorder="1" applyAlignment="1" applyProtection="1">
      <alignment horizontal="left" wrapText="1"/>
      <protection/>
    </xf>
    <xf numFmtId="0" fontId="6" fillId="0" borderId="30" xfId="0" applyFont="1" applyBorder="1" applyAlignment="1">
      <alignment/>
    </xf>
    <xf numFmtId="49" fontId="14" fillId="0" borderId="28" xfId="0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wrapText="1"/>
    </xf>
    <xf numFmtId="0" fontId="3" fillId="0" borderId="15" xfId="0" applyFont="1" applyBorder="1" applyAlignment="1" applyProtection="1">
      <alignment horizontal="left" wrapText="1"/>
      <protection/>
    </xf>
    <xf numFmtId="0" fontId="3" fillId="25" borderId="11" xfId="0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/>
    </xf>
    <xf numFmtId="0" fontId="3" fillId="0" borderId="38" xfId="0" applyFont="1" applyBorder="1" applyAlignment="1">
      <alignment wrapText="1"/>
    </xf>
    <xf numFmtId="49" fontId="3" fillId="0" borderId="29" xfId="0" applyNumberFormat="1" applyFont="1" applyBorder="1" applyAlignment="1" applyProtection="1">
      <alignment horizontal="center"/>
      <protection/>
    </xf>
    <xf numFmtId="172" fontId="3" fillId="0" borderId="39" xfId="0" applyNumberFormat="1" applyFont="1" applyBorder="1" applyAlignment="1">
      <alignment/>
    </xf>
    <xf numFmtId="172" fontId="15" fillId="24" borderId="0" xfId="0" applyNumberFormat="1" applyFont="1" applyFill="1" applyBorder="1" applyAlignment="1">
      <alignment horizontal="center"/>
    </xf>
    <xf numFmtId="0" fontId="12" fillId="0" borderId="40" xfId="0" applyFont="1" applyBorder="1" applyAlignment="1" applyProtection="1">
      <alignment horizontal="left" wrapText="1"/>
      <protection/>
    </xf>
    <xf numFmtId="49" fontId="12" fillId="0" borderId="27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0" fontId="3" fillId="24" borderId="10" xfId="0" applyFont="1" applyFill="1" applyBorder="1" applyAlignment="1">
      <alignment/>
    </xf>
    <xf numFmtId="172" fontId="12" fillId="24" borderId="10" xfId="0" applyNumberFormat="1" applyFont="1" applyFill="1" applyBorder="1" applyAlignment="1">
      <alignment/>
    </xf>
    <xf numFmtId="0" fontId="12" fillId="24" borderId="10" xfId="0" applyFont="1" applyFill="1" applyBorder="1" applyAlignment="1">
      <alignment/>
    </xf>
    <xf numFmtId="172" fontId="3" fillId="24" borderId="10" xfId="0" applyNumberFormat="1" applyFont="1" applyFill="1" applyBorder="1" applyAlignment="1">
      <alignment/>
    </xf>
    <xf numFmtId="172" fontId="3" fillId="24" borderId="39" xfId="0" applyNumberFormat="1" applyFont="1" applyFill="1" applyBorder="1" applyAlignment="1">
      <alignment/>
    </xf>
    <xf numFmtId="172" fontId="12" fillId="24" borderId="14" xfId="0" applyNumberFormat="1" applyFont="1" applyFill="1" applyBorder="1" applyAlignment="1" applyProtection="1">
      <alignment horizontal="center"/>
      <protection/>
    </xf>
    <xf numFmtId="172" fontId="12" fillId="24" borderId="19" xfId="0" applyNumberFormat="1" applyFont="1" applyFill="1" applyBorder="1" applyAlignment="1" applyProtection="1">
      <alignment horizontal="center"/>
      <protection/>
    </xf>
    <xf numFmtId="172" fontId="16" fillId="24" borderId="19" xfId="0" applyNumberFormat="1" applyFont="1" applyFill="1" applyBorder="1" applyAlignment="1" applyProtection="1">
      <alignment horizontal="center"/>
      <protection/>
    </xf>
    <xf numFmtId="0" fontId="4" fillId="0" borderId="10" xfId="0" applyFont="1" applyBorder="1" applyAlignment="1">
      <alignment/>
    </xf>
    <xf numFmtId="0" fontId="13" fillId="0" borderId="10" xfId="0" applyNumberFormat="1" applyFont="1" applyBorder="1" applyAlignment="1">
      <alignment wrapText="1"/>
    </xf>
    <xf numFmtId="172" fontId="3" fillId="25" borderId="39" xfId="0" applyNumberFormat="1" applyFont="1" applyFill="1" applyBorder="1" applyAlignment="1">
      <alignment horizontal="center"/>
    </xf>
    <xf numFmtId="49" fontId="12" fillId="0" borderId="29" xfId="0" applyNumberFormat="1" applyFont="1" applyBorder="1" applyAlignment="1" applyProtection="1">
      <alignment horizontal="center"/>
      <protection/>
    </xf>
    <xf numFmtId="172" fontId="3" fillId="25" borderId="39" xfId="0" applyNumberFormat="1" applyFont="1" applyFill="1" applyBorder="1" applyAlignment="1" applyProtection="1">
      <alignment horizontal="center"/>
      <protection/>
    </xf>
    <xf numFmtId="0" fontId="3" fillId="25" borderId="41" xfId="0" applyFont="1" applyFill="1" applyBorder="1" applyAlignment="1" applyProtection="1">
      <alignment horizontal="center"/>
      <protection/>
    </xf>
    <xf numFmtId="0" fontId="3" fillId="25" borderId="10" xfId="0" applyFont="1" applyFill="1" applyBorder="1" applyAlignment="1">
      <alignment wrapText="1"/>
    </xf>
    <xf numFmtId="0" fontId="3" fillId="25" borderId="10" xfId="0" applyFont="1" applyFill="1" applyBorder="1" applyAlignment="1" applyProtection="1">
      <alignment horizontal="center"/>
      <protection/>
    </xf>
    <xf numFmtId="49" fontId="3" fillId="25" borderId="10" xfId="0" applyNumberFormat="1" applyFont="1" applyFill="1" applyBorder="1" applyAlignment="1">
      <alignment/>
    </xf>
    <xf numFmtId="2" fontId="3" fillId="25" borderId="10" xfId="0" applyNumberFormat="1" applyFont="1" applyFill="1" applyBorder="1" applyAlignment="1">
      <alignment horizontal="center"/>
    </xf>
    <xf numFmtId="172" fontId="0" fillId="0" borderId="0" xfId="0" applyNumberFormat="1" applyAlignment="1">
      <alignment/>
    </xf>
    <xf numFmtId="172" fontId="3" fillId="24" borderId="10" xfId="0" applyNumberFormat="1" applyFont="1" applyFill="1" applyBorder="1" applyAlignment="1" applyProtection="1">
      <alignment horizontal="center"/>
      <protection/>
    </xf>
    <xf numFmtId="0" fontId="8" fillId="24" borderId="0" xfId="0" applyFont="1" applyFill="1" applyBorder="1" applyAlignment="1">
      <alignment/>
    </xf>
    <xf numFmtId="49" fontId="12" fillId="8" borderId="29" xfId="0" applyNumberFormat="1" applyFont="1" applyFill="1" applyBorder="1" applyAlignment="1" applyProtection="1">
      <alignment horizontal="center"/>
      <protection/>
    </xf>
    <xf numFmtId="0" fontId="3" fillId="8" borderId="38" xfId="0" applyFont="1" applyFill="1" applyBorder="1" applyAlignment="1">
      <alignment wrapText="1"/>
    </xf>
    <xf numFmtId="172" fontId="3" fillId="8" borderId="39" xfId="0" applyNumberFormat="1" applyFont="1" applyFill="1" applyBorder="1" applyAlignment="1">
      <alignment/>
    </xf>
    <xf numFmtId="172" fontId="3" fillId="8" borderId="42" xfId="0" applyNumberFormat="1" applyFont="1" applyFill="1" applyBorder="1" applyAlignment="1" applyProtection="1">
      <alignment horizontal="center"/>
      <protection/>
    </xf>
    <xf numFmtId="172" fontId="3" fillId="24" borderId="41" xfId="0" applyNumberFormat="1" applyFont="1" applyFill="1" applyBorder="1" applyAlignment="1" applyProtection="1">
      <alignment horizontal="center"/>
      <protection/>
    </xf>
    <xf numFmtId="49" fontId="3" fillId="0" borderId="10" xfId="0" applyNumberFormat="1" applyFont="1" applyBorder="1" applyAlignment="1" applyProtection="1">
      <alignment horizontal="center"/>
      <protection/>
    </xf>
    <xf numFmtId="0" fontId="3" fillId="24" borderId="10" xfId="0" applyFont="1" applyFill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left" wrapText="1"/>
      <protection/>
    </xf>
    <xf numFmtId="172" fontId="3" fillId="24" borderId="10" xfId="0" applyNumberFormat="1" applyFont="1" applyFill="1" applyBorder="1" applyAlignment="1">
      <alignment/>
    </xf>
    <xf numFmtId="172" fontId="3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49" fontId="13" fillId="0" borderId="11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>
      <alignment/>
    </xf>
    <xf numFmtId="0" fontId="3" fillId="24" borderId="10" xfId="0" applyFont="1" applyFill="1" applyBorder="1" applyAlignment="1">
      <alignment/>
    </xf>
    <xf numFmtId="0" fontId="18" fillId="0" borderId="10" xfId="0" applyFont="1" applyBorder="1" applyAlignment="1">
      <alignment wrapText="1"/>
    </xf>
    <xf numFmtId="0" fontId="3" fillId="0" borderId="43" xfId="0" applyFont="1" applyBorder="1" applyAlignment="1">
      <alignment wrapText="1"/>
    </xf>
    <xf numFmtId="49" fontId="12" fillId="0" borderId="11" xfId="0" applyNumberFormat="1" applyFont="1" applyBorder="1" applyAlignment="1" applyProtection="1">
      <alignment horizontal="center"/>
      <protection/>
    </xf>
    <xf numFmtId="0" fontId="12" fillId="0" borderId="15" xfId="0" applyFont="1" applyBorder="1" applyAlignment="1">
      <alignment wrapText="1"/>
    </xf>
    <xf numFmtId="0" fontId="12" fillId="0" borderId="15" xfId="0" applyFont="1" applyBorder="1" applyAlignment="1" applyProtection="1">
      <alignment horizontal="left" wrapText="1"/>
      <protection/>
    </xf>
    <xf numFmtId="172" fontId="12" fillId="24" borderId="10" xfId="0" applyNumberFormat="1" applyFont="1" applyFill="1" applyBorder="1" applyAlignment="1">
      <alignment/>
    </xf>
    <xf numFmtId="172" fontId="12" fillId="24" borderId="14" xfId="0" applyNumberFormat="1" applyFont="1" applyFill="1" applyBorder="1" applyAlignment="1" applyProtection="1">
      <alignment horizontal="center"/>
      <protection/>
    </xf>
    <xf numFmtId="172" fontId="12" fillId="24" borderId="19" xfId="0" applyNumberFormat="1" applyFont="1" applyFill="1" applyBorder="1" applyAlignment="1" applyProtection="1">
      <alignment horizontal="center"/>
      <protection/>
    </xf>
    <xf numFmtId="172" fontId="3" fillId="24" borderId="14" xfId="0" applyNumberFormat="1" applyFont="1" applyFill="1" applyBorder="1" applyAlignment="1" applyProtection="1">
      <alignment horizontal="center"/>
      <protection/>
    </xf>
    <xf numFmtId="172" fontId="3" fillId="24" borderId="19" xfId="0" applyNumberFormat="1" applyFont="1" applyFill="1" applyBorder="1" applyAlignment="1" applyProtection="1">
      <alignment horizontal="center"/>
      <protection/>
    </xf>
    <xf numFmtId="172" fontId="4" fillId="0" borderId="0" xfId="0" applyNumberFormat="1" applyFont="1" applyAlignment="1">
      <alignment/>
    </xf>
    <xf numFmtId="0" fontId="12" fillId="0" borderId="36" xfId="0" applyFont="1" applyBorder="1" applyAlignment="1">
      <alignment wrapText="1"/>
    </xf>
    <xf numFmtId="172" fontId="12" fillId="0" borderId="10" xfId="0" applyNumberFormat="1" applyFont="1" applyBorder="1" applyAlignment="1">
      <alignment/>
    </xf>
    <xf numFmtId="0" fontId="12" fillId="24" borderId="12" xfId="0" applyFont="1" applyFill="1" applyBorder="1" applyAlignment="1" applyProtection="1">
      <alignment horizontal="center"/>
      <protection/>
    </xf>
    <xf numFmtId="172" fontId="12" fillId="24" borderId="12" xfId="0" applyNumberFormat="1" applyFont="1" applyFill="1" applyBorder="1" applyAlignment="1" applyProtection="1">
      <alignment horizontal="center"/>
      <protection/>
    </xf>
    <xf numFmtId="0" fontId="3" fillId="0" borderId="36" xfId="0" applyFont="1" applyBorder="1" applyAlignment="1">
      <alignment wrapText="1"/>
    </xf>
    <xf numFmtId="172" fontId="3" fillId="24" borderId="12" xfId="0" applyNumberFormat="1" applyFont="1" applyFill="1" applyBorder="1" applyAlignment="1" applyProtection="1">
      <alignment horizontal="center"/>
      <protection/>
    </xf>
    <xf numFmtId="0" fontId="3" fillId="0" borderId="15" xfId="0" applyFont="1" applyBorder="1" applyAlignment="1">
      <alignment wrapText="1"/>
    </xf>
    <xf numFmtId="0" fontId="6" fillId="0" borderId="10" xfId="0" applyFont="1" applyBorder="1" applyAlignment="1">
      <alignment/>
    </xf>
    <xf numFmtId="49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left" wrapText="1"/>
      <protection/>
    </xf>
    <xf numFmtId="49" fontId="2" fillId="0" borderId="10" xfId="0" applyNumberFormat="1" applyFont="1" applyBorder="1" applyAlignment="1">
      <alignment/>
    </xf>
    <xf numFmtId="49" fontId="3" fillId="6" borderId="11" xfId="0" applyNumberFormat="1" applyFont="1" applyFill="1" applyBorder="1" applyAlignment="1" applyProtection="1">
      <alignment horizontal="center"/>
      <protection/>
    </xf>
    <xf numFmtId="0" fontId="3" fillId="6" borderId="11" xfId="0" applyFont="1" applyFill="1" applyBorder="1" applyAlignment="1" applyProtection="1">
      <alignment horizontal="left" wrapText="1"/>
      <protection/>
    </xf>
    <xf numFmtId="172" fontId="3" fillId="6" borderId="13" xfId="0" applyNumberFormat="1" applyFont="1" applyFill="1" applyBorder="1" applyAlignment="1">
      <alignment horizontal="center"/>
    </xf>
    <xf numFmtId="172" fontId="3" fillId="6" borderId="10" xfId="0" applyNumberFormat="1" applyFont="1" applyFill="1" applyBorder="1" applyAlignment="1">
      <alignment horizontal="center"/>
    </xf>
    <xf numFmtId="172" fontId="3" fillId="6" borderId="10" xfId="0" applyNumberFormat="1" applyFont="1" applyFill="1" applyBorder="1" applyAlignment="1" applyProtection="1">
      <alignment horizontal="center"/>
      <protection/>
    </xf>
    <xf numFmtId="0" fontId="3" fillId="6" borderId="12" xfId="0" applyFont="1" applyFill="1" applyBorder="1" applyAlignment="1" applyProtection="1">
      <alignment horizontal="center"/>
      <protection/>
    </xf>
    <xf numFmtId="172" fontId="3" fillId="25" borderId="10" xfId="0" applyNumberFormat="1" applyFont="1" applyFill="1" applyBorder="1" applyAlignment="1">
      <alignment horizontal="center"/>
    </xf>
    <xf numFmtId="172" fontId="19" fillId="24" borderId="19" xfId="0" applyNumberFormat="1" applyFont="1" applyFill="1" applyBorder="1" applyAlignment="1" applyProtection="1">
      <alignment horizontal="center"/>
      <protection/>
    </xf>
    <xf numFmtId="49" fontId="12" fillId="0" borderId="11" xfId="0" applyNumberFormat="1" applyFont="1" applyBorder="1" applyAlignment="1" applyProtection="1">
      <alignment horizontal="center" wrapText="1"/>
      <protection/>
    </xf>
    <xf numFmtId="49" fontId="3" fillId="8" borderId="44" xfId="0" applyNumberFormat="1" applyFont="1" applyFill="1" applyBorder="1" applyAlignment="1">
      <alignment/>
    </xf>
    <xf numFmtId="0" fontId="3" fillId="8" borderId="44" xfId="0" applyFont="1" applyFill="1" applyBorder="1" applyAlignment="1">
      <alignment wrapText="1"/>
    </xf>
    <xf numFmtId="172" fontId="3" fillId="8" borderId="45" xfId="0" applyNumberFormat="1" applyFont="1" applyFill="1" applyBorder="1" applyAlignment="1">
      <alignment horizontal="center"/>
    </xf>
    <xf numFmtId="172" fontId="17" fillId="8" borderId="46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/>
    </xf>
    <xf numFmtId="172" fontId="12" fillId="0" borderId="13" xfId="0" applyNumberFormat="1" applyFont="1" applyFill="1" applyBorder="1" applyAlignment="1">
      <alignment horizontal="center"/>
    </xf>
    <xf numFmtId="172" fontId="12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73" fontId="8" fillId="0" borderId="0" xfId="0" applyNumberFormat="1" applyFont="1" applyBorder="1" applyAlignment="1" applyProtection="1">
      <alignment horizontal="center"/>
      <protection/>
    </xf>
    <xf numFmtId="172" fontId="12" fillId="25" borderId="10" xfId="0" applyNumberFormat="1" applyFont="1" applyFill="1" applyBorder="1" applyAlignment="1">
      <alignment horizontal="center"/>
    </xf>
    <xf numFmtId="0" fontId="12" fillId="25" borderId="12" xfId="0" applyFont="1" applyFill="1" applyBorder="1" applyAlignment="1" applyProtection="1">
      <alignment horizontal="center"/>
      <protection/>
    </xf>
    <xf numFmtId="172" fontId="12" fillId="25" borderId="47" xfId="0" applyNumberFormat="1" applyFont="1" applyFill="1" applyBorder="1" applyAlignment="1">
      <alignment horizontal="center"/>
    </xf>
    <xf numFmtId="49" fontId="3" fillId="25" borderId="11" xfId="0" applyNumberFormat="1" applyFont="1" applyFill="1" applyBorder="1" applyAlignment="1" applyProtection="1">
      <alignment horizontal="center"/>
      <protection/>
    </xf>
    <xf numFmtId="0" fontId="3" fillId="25" borderId="11" xfId="0" applyFont="1" applyFill="1" applyBorder="1" applyAlignment="1">
      <alignment wrapText="1"/>
    </xf>
    <xf numFmtId="0" fontId="3" fillId="0" borderId="48" xfId="0" applyFont="1" applyBorder="1" applyAlignment="1">
      <alignment wrapText="1"/>
    </xf>
    <xf numFmtId="0" fontId="19" fillId="0" borderId="49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3" xfId="0" applyFont="1" applyBorder="1" applyAlignment="1">
      <alignment wrapText="1"/>
    </xf>
    <xf numFmtId="49" fontId="12" fillId="0" borderId="10" xfId="0" applyNumberFormat="1" applyFont="1" applyBorder="1" applyAlignment="1" applyProtection="1">
      <alignment horizontal="center"/>
      <protection/>
    </xf>
    <xf numFmtId="0" fontId="12" fillId="0" borderId="10" xfId="0" applyFont="1" applyBorder="1" applyAlignment="1" applyProtection="1">
      <alignment horizontal="left" wrapText="1"/>
      <protection/>
    </xf>
    <xf numFmtId="49" fontId="36" fillId="0" borderId="10" xfId="0" applyNumberFormat="1" applyFont="1" applyBorder="1" applyAlignment="1">
      <alignment/>
    </xf>
    <xf numFmtId="172" fontId="4" fillId="24" borderId="10" xfId="0" applyNumberFormat="1" applyFont="1" applyFill="1" applyBorder="1" applyAlignment="1">
      <alignment/>
    </xf>
    <xf numFmtId="172" fontId="4" fillId="0" borderId="10" xfId="0" applyNumberFormat="1" applyFont="1" applyBorder="1" applyAlignment="1">
      <alignment/>
    </xf>
    <xf numFmtId="0" fontId="12" fillId="0" borderId="50" xfId="0" applyFont="1" applyBorder="1" applyAlignment="1" applyProtection="1">
      <alignment horizontal="left" wrapText="1"/>
      <protection/>
    </xf>
    <xf numFmtId="0" fontId="12" fillId="0" borderId="10" xfId="0" applyFont="1" applyBorder="1" applyAlignment="1">
      <alignment/>
    </xf>
    <xf numFmtId="172" fontId="16" fillId="24" borderId="19" xfId="0" applyNumberFormat="1" applyFont="1" applyFill="1" applyBorder="1" applyAlignment="1" applyProtection="1">
      <alignment horizontal="center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52" xfId="0" applyBorder="1" applyAlignment="1">
      <alignment/>
    </xf>
    <xf numFmtId="0" fontId="3" fillId="0" borderId="53" xfId="0" applyFont="1" applyBorder="1" applyAlignment="1">
      <alignment horizontal="left"/>
    </xf>
    <xf numFmtId="0" fontId="0" fillId="0" borderId="54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1"/>
  <sheetViews>
    <sheetView tabSelected="1" zoomScalePageLayoutView="0" workbookViewId="0" topLeftCell="A1">
      <selection activeCell="C73" sqref="C73"/>
    </sheetView>
  </sheetViews>
  <sheetFormatPr defaultColWidth="9.00390625" defaultRowHeight="12.75"/>
  <cols>
    <col min="2" max="2" width="52.875" style="0" customWidth="1"/>
    <col min="3" max="3" width="12.875" style="0" customWidth="1"/>
    <col min="4" max="4" width="11.00390625" style="0" customWidth="1"/>
    <col min="5" max="5" width="10.50390625" style="0" customWidth="1"/>
    <col min="6" max="6" width="10.875" style="0" customWidth="1"/>
    <col min="7" max="7" width="0.37109375" style="0" customWidth="1"/>
    <col min="8" max="8" width="10.625" style="0" customWidth="1"/>
    <col min="9" max="9" width="9.50390625" style="0" customWidth="1"/>
    <col min="13" max="13" width="8.50390625" style="0" customWidth="1"/>
    <col min="14" max="14" width="8.875" style="0" customWidth="1"/>
  </cols>
  <sheetData>
    <row r="1" spans="1:6" ht="114" customHeight="1" thickBot="1">
      <c r="A1" s="70" t="s">
        <v>99</v>
      </c>
      <c r="B1" s="89" t="s">
        <v>98</v>
      </c>
      <c r="C1" s="63" t="s">
        <v>184</v>
      </c>
      <c r="D1" s="64" t="s">
        <v>185</v>
      </c>
      <c r="E1" s="81" t="s">
        <v>127</v>
      </c>
      <c r="F1" s="65" t="s">
        <v>125</v>
      </c>
    </row>
    <row r="2" spans="1:6" ht="16.5" thickBot="1">
      <c r="A2" s="71">
        <v>1</v>
      </c>
      <c r="B2" s="66">
        <v>2</v>
      </c>
      <c r="C2" s="67">
        <v>3</v>
      </c>
      <c r="D2" s="68">
        <v>4</v>
      </c>
      <c r="E2" s="68">
        <v>5</v>
      </c>
      <c r="F2" s="69">
        <v>6</v>
      </c>
    </row>
    <row r="3" spans="1:6" ht="21" customHeight="1" thickBot="1">
      <c r="A3" s="194" t="s">
        <v>1</v>
      </c>
      <c r="B3" s="195"/>
      <c r="C3" s="195"/>
      <c r="D3" s="195"/>
      <c r="E3" s="195"/>
      <c r="F3" s="196"/>
    </row>
    <row r="4" spans="1:6" s="1" customFormat="1" ht="30" customHeight="1">
      <c r="A4" s="51" t="s">
        <v>3</v>
      </c>
      <c r="B4" s="74" t="s">
        <v>75</v>
      </c>
      <c r="C4" s="19">
        <v>19402.2</v>
      </c>
      <c r="D4" s="15">
        <v>18181</v>
      </c>
      <c r="E4" s="16">
        <f aca="true" t="shared" si="0" ref="E4:E47">D4/C4*100</f>
        <v>93.70586840667553</v>
      </c>
      <c r="F4" s="17">
        <f aca="true" t="shared" si="1" ref="F4:F35">D4-C4</f>
        <v>-1221.2000000000007</v>
      </c>
    </row>
    <row r="5" spans="1:6" ht="45.75" customHeight="1" hidden="1">
      <c r="A5" s="52" t="s">
        <v>4</v>
      </c>
      <c r="B5" s="18" t="s">
        <v>104</v>
      </c>
      <c r="C5" s="19"/>
      <c r="D5" s="19"/>
      <c r="E5" s="16" t="e">
        <f t="shared" si="0"/>
        <v>#DIV/0!</v>
      </c>
      <c r="F5" s="17">
        <f t="shared" si="1"/>
        <v>0</v>
      </c>
    </row>
    <row r="6" spans="1:6" ht="30.75" customHeight="1">
      <c r="A6" s="53" t="s">
        <v>45</v>
      </c>
      <c r="B6" s="14" t="s">
        <v>105</v>
      </c>
      <c r="C6" s="19">
        <v>92221</v>
      </c>
      <c r="D6" s="15">
        <v>82466.4</v>
      </c>
      <c r="E6" s="16">
        <f t="shared" si="0"/>
        <v>89.42258270892745</v>
      </c>
      <c r="F6" s="17">
        <f t="shared" si="1"/>
        <v>-9754.600000000006</v>
      </c>
    </row>
    <row r="7" spans="1:6" ht="18" customHeight="1">
      <c r="A7" s="52" t="s">
        <v>109</v>
      </c>
      <c r="B7" s="14" t="s">
        <v>76</v>
      </c>
      <c r="C7" s="19">
        <v>66232.3</v>
      </c>
      <c r="D7" s="15">
        <v>63018.4</v>
      </c>
      <c r="E7" s="16">
        <f t="shared" si="0"/>
        <v>95.14753375618844</v>
      </c>
      <c r="F7" s="17">
        <f t="shared" si="1"/>
        <v>-3213.9000000000015</v>
      </c>
    </row>
    <row r="8" spans="1:6" ht="16.5" customHeight="1">
      <c r="A8" s="54"/>
      <c r="B8" s="22" t="s">
        <v>29</v>
      </c>
      <c r="C8" s="28">
        <f>C7-C10</f>
        <v>66159.3</v>
      </c>
      <c r="D8" s="28">
        <f>D7-D10</f>
        <v>62951.200000000004</v>
      </c>
      <c r="E8" s="25">
        <f t="shared" si="0"/>
        <v>95.15094627663836</v>
      </c>
      <c r="F8" s="26">
        <f t="shared" si="1"/>
        <v>-3208.0999999999985</v>
      </c>
    </row>
    <row r="9" spans="1:6" ht="1.5" customHeight="1" hidden="1">
      <c r="A9" s="54"/>
      <c r="B9" s="27" t="s">
        <v>41</v>
      </c>
      <c r="C9" s="28"/>
      <c r="D9" s="29"/>
      <c r="E9" s="25" t="e">
        <f t="shared" si="0"/>
        <v>#DIV/0!</v>
      </c>
      <c r="F9" s="30">
        <f t="shared" si="1"/>
        <v>0</v>
      </c>
    </row>
    <row r="10" spans="1:6" ht="31.5" customHeight="1" thickBot="1">
      <c r="A10" s="55"/>
      <c r="B10" s="22" t="s">
        <v>42</v>
      </c>
      <c r="C10" s="28">
        <v>73</v>
      </c>
      <c r="D10" s="29">
        <v>67.2</v>
      </c>
      <c r="E10" s="25">
        <f t="shared" si="0"/>
        <v>92.05479452054794</v>
      </c>
      <c r="F10" s="26">
        <f t="shared" si="1"/>
        <v>-5.799999999999997</v>
      </c>
    </row>
    <row r="11" spans="1:10" ht="29.25" customHeight="1">
      <c r="A11" s="51" t="s">
        <v>110</v>
      </c>
      <c r="B11" s="14" t="s">
        <v>5</v>
      </c>
      <c r="C11" s="19">
        <f>SUM(C12:C31)</f>
        <v>80611.2</v>
      </c>
      <c r="D11" s="19">
        <f>SUM(D12:D31)</f>
        <v>80228.4</v>
      </c>
      <c r="E11" s="16">
        <f t="shared" si="0"/>
        <v>99.52512802191258</v>
      </c>
      <c r="F11" s="17">
        <f t="shared" si="1"/>
        <v>-382.8000000000029</v>
      </c>
      <c r="H11" s="96"/>
      <c r="I11" s="96"/>
      <c r="J11" s="96"/>
    </row>
    <row r="12" spans="1:9" ht="156.75" customHeight="1">
      <c r="A12" s="166" t="s">
        <v>179</v>
      </c>
      <c r="B12" s="22" t="s">
        <v>170</v>
      </c>
      <c r="C12" s="28">
        <v>15119.1</v>
      </c>
      <c r="D12" s="28">
        <v>15108.7</v>
      </c>
      <c r="E12" s="25">
        <f t="shared" si="0"/>
        <v>99.93121283674293</v>
      </c>
      <c r="F12" s="26">
        <f t="shared" si="1"/>
        <v>-10.399999999999636</v>
      </c>
      <c r="H12" s="92"/>
      <c r="I12" s="92"/>
    </row>
    <row r="13" spans="1:9" ht="15" customHeight="1">
      <c r="A13" s="56" t="s">
        <v>111</v>
      </c>
      <c r="B13" s="22" t="s">
        <v>6</v>
      </c>
      <c r="C13" s="28">
        <v>39765</v>
      </c>
      <c r="D13" s="23">
        <v>39764.5</v>
      </c>
      <c r="E13" s="25">
        <f t="shared" si="0"/>
        <v>99.9987426128505</v>
      </c>
      <c r="F13" s="26">
        <f t="shared" si="1"/>
        <v>-0.5</v>
      </c>
      <c r="H13" s="92"/>
      <c r="I13" s="92"/>
    </row>
    <row r="14" spans="1:9" ht="30.75" customHeight="1">
      <c r="A14" s="111" t="s">
        <v>129</v>
      </c>
      <c r="B14" s="22" t="s">
        <v>130</v>
      </c>
      <c r="C14" s="23">
        <v>417.6</v>
      </c>
      <c r="D14" s="23">
        <v>417.6</v>
      </c>
      <c r="E14" s="25">
        <f t="shared" si="0"/>
        <v>100</v>
      </c>
      <c r="F14" s="26">
        <f t="shared" si="1"/>
        <v>0</v>
      </c>
      <c r="H14" s="92"/>
      <c r="I14" s="92"/>
    </row>
    <row r="15" spans="1:9" ht="49.5" customHeight="1" thickBot="1">
      <c r="A15" s="72" t="s">
        <v>115</v>
      </c>
      <c r="B15" s="22" t="s">
        <v>117</v>
      </c>
      <c r="C15" s="28">
        <v>13688.8</v>
      </c>
      <c r="D15" s="28">
        <v>13688.8</v>
      </c>
      <c r="E15" s="25">
        <f t="shared" si="0"/>
        <v>100</v>
      </c>
      <c r="F15" s="26">
        <f t="shared" si="1"/>
        <v>0</v>
      </c>
      <c r="H15" s="92"/>
      <c r="I15" s="92"/>
    </row>
    <row r="16" spans="1:9" ht="15.75" customHeight="1">
      <c r="A16" s="98" t="s">
        <v>20</v>
      </c>
      <c r="B16" s="22" t="s">
        <v>90</v>
      </c>
      <c r="C16" s="48">
        <v>228</v>
      </c>
      <c r="D16" s="49">
        <v>202.3</v>
      </c>
      <c r="E16" s="25">
        <f t="shared" si="0"/>
        <v>88.7280701754386</v>
      </c>
      <c r="F16" s="26">
        <f t="shared" si="1"/>
        <v>-25.69999999999999</v>
      </c>
      <c r="H16" s="92"/>
      <c r="I16" s="92"/>
    </row>
    <row r="17" spans="1:9" ht="75.75" customHeight="1">
      <c r="A17" s="99" t="s">
        <v>119</v>
      </c>
      <c r="B17" s="97" t="s">
        <v>120</v>
      </c>
      <c r="C17" s="48">
        <v>92.2</v>
      </c>
      <c r="D17" s="49">
        <v>92.2</v>
      </c>
      <c r="E17" s="25">
        <f t="shared" si="0"/>
        <v>100</v>
      </c>
      <c r="F17" s="26">
        <f t="shared" si="1"/>
        <v>0</v>
      </c>
      <c r="H17" s="92"/>
      <c r="I17" s="92"/>
    </row>
    <row r="18" spans="1:9" ht="43.5" customHeight="1" hidden="1">
      <c r="A18" s="73" t="s">
        <v>151</v>
      </c>
      <c r="B18" s="22" t="s">
        <v>152</v>
      </c>
      <c r="C18" s="28">
        <v>0</v>
      </c>
      <c r="D18" s="29">
        <v>0</v>
      </c>
      <c r="E18" s="25" t="e">
        <f t="shared" si="0"/>
        <v>#DIV/0!</v>
      </c>
      <c r="F18" s="26">
        <f t="shared" si="1"/>
        <v>0</v>
      </c>
      <c r="H18" s="92"/>
      <c r="I18" s="92"/>
    </row>
    <row r="19" spans="1:9" ht="30" customHeight="1">
      <c r="A19" s="56" t="s">
        <v>21</v>
      </c>
      <c r="B19" s="22" t="s">
        <v>7</v>
      </c>
      <c r="C19" s="28">
        <v>763.8</v>
      </c>
      <c r="D19" s="24">
        <v>566.8</v>
      </c>
      <c r="E19" s="25">
        <f t="shared" si="0"/>
        <v>74.20790782927467</v>
      </c>
      <c r="F19" s="26">
        <f t="shared" si="1"/>
        <v>-197</v>
      </c>
      <c r="H19" s="92"/>
      <c r="I19" s="92"/>
    </row>
    <row r="20" spans="1:9" ht="19.5" customHeight="1" hidden="1">
      <c r="A20" s="56" t="s">
        <v>38</v>
      </c>
      <c r="B20" s="22" t="s">
        <v>77</v>
      </c>
      <c r="C20" s="28"/>
      <c r="D20" s="24"/>
      <c r="E20" s="25" t="e">
        <f t="shared" si="0"/>
        <v>#DIV/0!</v>
      </c>
      <c r="F20" s="26">
        <f t="shared" si="1"/>
        <v>0</v>
      </c>
      <c r="H20" s="92"/>
      <c r="I20" s="92"/>
    </row>
    <row r="21" spans="1:9" ht="30.75" customHeight="1">
      <c r="A21" s="56" t="s">
        <v>22</v>
      </c>
      <c r="B21" s="22" t="s">
        <v>69</v>
      </c>
      <c r="C21" s="28">
        <v>5.9</v>
      </c>
      <c r="D21" s="29">
        <v>4.7</v>
      </c>
      <c r="E21" s="25">
        <f t="shared" si="0"/>
        <v>79.66101694915254</v>
      </c>
      <c r="F21" s="26">
        <f t="shared" si="1"/>
        <v>-1.2000000000000002</v>
      </c>
      <c r="H21" s="92"/>
      <c r="I21" s="92"/>
    </row>
    <row r="22" spans="1:9" ht="28.5" customHeight="1" hidden="1">
      <c r="A22" s="56" t="s">
        <v>8</v>
      </c>
      <c r="B22" s="22" t="s">
        <v>92</v>
      </c>
      <c r="C22" s="28"/>
      <c r="D22" s="24"/>
      <c r="E22" s="25" t="e">
        <f t="shared" si="0"/>
        <v>#DIV/0!</v>
      </c>
      <c r="F22" s="26">
        <f t="shared" si="1"/>
        <v>0</v>
      </c>
      <c r="H22" s="92"/>
      <c r="I22" s="92"/>
    </row>
    <row r="23" spans="1:9" ht="45.75" customHeight="1">
      <c r="A23" s="56" t="s">
        <v>40</v>
      </c>
      <c r="B23" s="31" t="s">
        <v>39</v>
      </c>
      <c r="C23" s="28">
        <v>248.2</v>
      </c>
      <c r="D23" s="29">
        <v>248.2</v>
      </c>
      <c r="E23" s="25">
        <f t="shared" si="0"/>
        <v>100</v>
      </c>
      <c r="F23" s="26">
        <f t="shared" si="1"/>
        <v>0</v>
      </c>
      <c r="H23" s="92"/>
      <c r="I23" s="92"/>
    </row>
    <row r="24" spans="1:9" ht="45.75" customHeight="1" hidden="1">
      <c r="A24" s="56" t="s">
        <v>40</v>
      </c>
      <c r="B24" s="31"/>
      <c r="C24" s="28"/>
      <c r="D24" s="29"/>
      <c r="E24" s="25"/>
      <c r="F24" s="26"/>
      <c r="H24" s="92"/>
      <c r="I24" s="92"/>
    </row>
    <row r="25" spans="1:6" ht="45" customHeight="1">
      <c r="A25" s="56" t="s">
        <v>23</v>
      </c>
      <c r="B25" s="22" t="s">
        <v>27</v>
      </c>
      <c r="C25" s="28">
        <v>2358.6</v>
      </c>
      <c r="D25" s="29">
        <v>2310.1</v>
      </c>
      <c r="E25" s="25">
        <f t="shared" si="0"/>
        <v>97.94369541253286</v>
      </c>
      <c r="F25" s="26">
        <f t="shared" si="1"/>
        <v>-48.5</v>
      </c>
    </row>
    <row r="26" spans="1:6" ht="25.5" customHeight="1" hidden="1">
      <c r="A26" s="56" t="s">
        <v>40</v>
      </c>
      <c r="B26" s="22" t="s">
        <v>48</v>
      </c>
      <c r="C26" s="28"/>
      <c r="D26" s="29"/>
      <c r="E26" s="25" t="e">
        <f>D26/C26*100</f>
        <v>#DIV/0!</v>
      </c>
      <c r="F26" s="26">
        <f>D26-C26</f>
        <v>0</v>
      </c>
    </row>
    <row r="27" spans="1:6" ht="45.75" customHeight="1">
      <c r="A27" s="56" t="s">
        <v>131</v>
      </c>
      <c r="B27" s="22" t="s">
        <v>133</v>
      </c>
      <c r="C27" s="28">
        <v>441.1</v>
      </c>
      <c r="D27" s="29">
        <v>435.1</v>
      </c>
      <c r="E27" s="25">
        <f>D27/C27*100</f>
        <v>98.63976422579914</v>
      </c>
      <c r="F27" s="26">
        <f>D27-C27</f>
        <v>-6</v>
      </c>
    </row>
    <row r="28" spans="1:6" ht="34.5" customHeight="1">
      <c r="A28" s="56" t="s">
        <v>132</v>
      </c>
      <c r="B28" s="22" t="s">
        <v>134</v>
      </c>
      <c r="C28" s="28">
        <v>414.5</v>
      </c>
      <c r="D28" s="29">
        <v>380</v>
      </c>
      <c r="E28" s="25">
        <f>D28/C28*100</f>
        <v>91.6767189384801</v>
      </c>
      <c r="F28" s="26">
        <f>D28-C28</f>
        <v>-34.5</v>
      </c>
    </row>
    <row r="29" spans="1:6" ht="60" customHeight="1">
      <c r="A29" s="56" t="s">
        <v>43</v>
      </c>
      <c r="B29" s="22" t="s">
        <v>93</v>
      </c>
      <c r="C29" s="28">
        <v>114.8</v>
      </c>
      <c r="D29" s="29">
        <v>77.8</v>
      </c>
      <c r="E29" s="25">
        <f t="shared" si="0"/>
        <v>67.77003484320558</v>
      </c>
      <c r="F29" s="75">
        <f t="shared" si="1"/>
        <v>-37</v>
      </c>
    </row>
    <row r="30" spans="1:6" ht="45" customHeight="1">
      <c r="A30" s="56" t="s">
        <v>9</v>
      </c>
      <c r="B30" s="22" t="s">
        <v>70</v>
      </c>
      <c r="C30" s="28">
        <v>72.4</v>
      </c>
      <c r="D30" s="29">
        <v>50.4</v>
      </c>
      <c r="E30" s="25">
        <f t="shared" si="0"/>
        <v>69.61325966850828</v>
      </c>
      <c r="F30" s="26">
        <f t="shared" si="1"/>
        <v>-22.000000000000007</v>
      </c>
    </row>
    <row r="31" spans="1:6" ht="45" customHeight="1">
      <c r="A31" s="56" t="s">
        <v>128</v>
      </c>
      <c r="B31" s="22" t="s">
        <v>148</v>
      </c>
      <c r="C31" s="28">
        <v>6881.2</v>
      </c>
      <c r="D31" s="28">
        <v>6881.2</v>
      </c>
      <c r="E31" s="25">
        <f t="shared" si="0"/>
        <v>100</v>
      </c>
      <c r="F31" s="26">
        <f t="shared" si="1"/>
        <v>0</v>
      </c>
    </row>
    <row r="32" spans="1:6" ht="29.25" customHeight="1">
      <c r="A32" s="52" t="s">
        <v>113</v>
      </c>
      <c r="B32" s="14" t="s">
        <v>10</v>
      </c>
      <c r="C32" s="19">
        <f>C33+C34+C37+C38+C39+C40</f>
        <v>6068.2</v>
      </c>
      <c r="D32" s="19">
        <f>D33+D34+D37+D38+D39+D40</f>
        <v>3449.6000000000004</v>
      </c>
      <c r="E32" s="16">
        <f t="shared" si="0"/>
        <v>56.84717049536931</v>
      </c>
      <c r="F32" s="17">
        <f t="shared" si="1"/>
        <v>-2618.5999999999995</v>
      </c>
    </row>
    <row r="33" spans="1:6" ht="21.75" customHeight="1">
      <c r="A33" s="56" t="s">
        <v>180</v>
      </c>
      <c r="B33" s="22" t="s">
        <v>186</v>
      </c>
      <c r="C33" s="28">
        <v>62.2</v>
      </c>
      <c r="D33" s="29"/>
      <c r="E33" s="25">
        <f t="shared" si="0"/>
        <v>0</v>
      </c>
      <c r="F33" s="75">
        <f t="shared" si="1"/>
        <v>-62.2</v>
      </c>
    </row>
    <row r="34" spans="1:6" ht="31.5" customHeight="1">
      <c r="A34" s="56" t="s">
        <v>33</v>
      </c>
      <c r="B34" s="22" t="s">
        <v>34</v>
      </c>
      <c r="C34" s="23">
        <v>2665.1</v>
      </c>
      <c r="D34" s="29">
        <v>1472.9</v>
      </c>
      <c r="E34" s="25">
        <f t="shared" si="0"/>
        <v>55.26621890360588</v>
      </c>
      <c r="F34" s="26">
        <f t="shared" si="1"/>
        <v>-1192.1999999999998</v>
      </c>
    </row>
    <row r="35" spans="1:6" ht="31.5" hidden="1">
      <c r="A35" s="56" t="s">
        <v>61</v>
      </c>
      <c r="B35" s="22" t="s">
        <v>56</v>
      </c>
      <c r="C35" s="23"/>
      <c r="D35" s="24"/>
      <c r="E35" s="25" t="e">
        <f t="shared" si="0"/>
        <v>#DIV/0!</v>
      </c>
      <c r="F35" s="26">
        <f t="shared" si="1"/>
        <v>0</v>
      </c>
    </row>
    <row r="36" spans="1:6" ht="15.75" hidden="1">
      <c r="A36" s="56" t="s">
        <v>44</v>
      </c>
      <c r="B36" s="22" t="s">
        <v>37</v>
      </c>
      <c r="C36" s="23"/>
      <c r="D36" s="24"/>
      <c r="E36" s="25" t="e">
        <f t="shared" si="0"/>
        <v>#DIV/0!</v>
      </c>
      <c r="F36" s="26"/>
    </row>
    <row r="37" spans="1:6" ht="16.5" customHeight="1">
      <c r="A37" s="56" t="s">
        <v>49</v>
      </c>
      <c r="B37" s="22" t="s">
        <v>64</v>
      </c>
      <c r="C37" s="28">
        <v>16.3</v>
      </c>
      <c r="D37" s="29">
        <v>16.3</v>
      </c>
      <c r="E37" s="25">
        <f t="shared" si="0"/>
        <v>100</v>
      </c>
      <c r="F37" s="75">
        <f aca="true" t="shared" si="2" ref="F37:F64">D37-C37</f>
        <v>0</v>
      </c>
    </row>
    <row r="38" spans="1:6" ht="30.75" customHeight="1">
      <c r="A38" s="56" t="s">
        <v>63</v>
      </c>
      <c r="B38" s="22" t="s">
        <v>65</v>
      </c>
      <c r="C38" s="23">
        <v>63.9</v>
      </c>
      <c r="D38" s="29"/>
      <c r="E38" s="25">
        <f t="shared" si="0"/>
        <v>0</v>
      </c>
      <c r="F38" s="26">
        <f t="shared" si="2"/>
        <v>-63.9</v>
      </c>
    </row>
    <row r="39" spans="1:6" ht="15" customHeight="1">
      <c r="A39" s="56" t="s">
        <v>100</v>
      </c>
      <c r="B39" s="22" t="s">
        <v>78</v>
      </c>
      <c r="C39" s="28">
        <v>3260.7</v>
      </c>
      <c r="D39" s="29">
        <v>1960.4</v>
      </c>
      <c r="E39" s="25">
        <f t="shared" si="0"/>
        <v>60.12205968043672</v>
      </c>
      <c r="F39" s="26">
        <f t="shared" si="2"/>
        <v>-1300.2999999999997</v>
      </c>
    </row>
    <row r="40" spans="1:6" ht="47.25" customHeight="1" hidden="1">
      <c r="A40" s="56" t="s">
        <v>149</v>
      </c>
      <c r="B40" s="22" t="s">
        <v>150</v>
      </c>
      <c r="C40" s="28"/>
      <c r="D40" s="29"/>
      <c r="E40" s="25" t="e">
        <f t="shared" si="0"/>
        <v>#DIV/0!</v>
      </c>
      <c r="F40" s="26">
        <f t="shared" si="2"/>
        <v>0</v>
      </c>
    </row>
    <row r="41" spans="1:6" ht="28.5" customHeight="1">
      <c r="A41" s="52" t="s">
        <v>114</v>
      </c>
      <c r="B41" s="91" t="s">
        <v>106</v>
      </c>
      <c r="C41" s="19">
        <f>SUM(C42:C44)</f>
        <v>11327.9</v>
      </c>
      <c r="D41" s="19">
        <f>SUM(D42:D44)</f>
        <v>10586.6</v>
      </c>
      <c r="E41" s="16">
        <f t="shared" si="0"/>
        <v>93.45598036705833</v>
      </c>
      <c r="F41" s="17">
        <f t="shared" si="2"/>
        <v>-741.2999999999993</v>
      </c>
    </row>
    <row r="42" spans="1:6" ht="13.5" customHeight="1">
      <c r="A42" s="56" t="s">
        <v>12</v>
      </c>
      <c r="B42" s="22" t="s">
        <v>11</v>
      </c>
      <c r="C42" s="28">
        <v>10042.3</v>
      </c>
      <c r="D42" s="24">
        <v>9374.1</v>
      </c>
      <c r="E42" s="25">
        <f t="shared" si="0"/>
        <v>93.34614580325226</v>
      </c>
      <c r="F42" s="26">
        <f t="shared" si="2"/>
        <v>-668.1999999999989</v>
      </c>
    </row>
    <row r="43" spans="1:6" ht="12.75" customHeight="1">
      <c r="A43" s="57"/>
      <c r="B43" s="22" t="s">
        <v>13</v>
      </c>
      <c r="C43" s="28">
        <v>1285.6</v>
      </c>
      <c r="D43" s="29">
        <v>1212.5</v>
      </c>
      <c r="E43" s="25">
        <f t="shared" si="0"/>
        <v>94.3139390168015</v>
      </c>
      <c r="F43" s="26">
        <f t="shared" si="2"/>
        <v>-73.09999999999991</v>
      </c>
    </row>
    <row r="44" spans="1:6" s="2" customFormat="1" ht="14.25" customHeight="1" hidden="1">
      <c r="A44" s="56" t="s">
        <v>12</v>
      </c>
      <c r="B44" s="22" t="s">
        <v>116</v>
      </c>
      <c r="C44" s="28"/>
      <c r="D44" s="29"/>
      <c r="E44" s="25" t="e">
        <f t="shared" si="0"/>
        <v>#DIV/0!</v>
      </c>
      <c r="F44" s="26">
        <f t="shared" si="2"/>
        <v>0</v>
      </c>
    </row>
    <row r="45" spans="1:6" ht="15" customHeight="1">
      <c r="A45" s="52" t="s">
        <v>15</v>
      </c>
      <c r="B45" s="14" t="s">
        <v>14</v>
      </c>
      <c r="C45" s="19">
        <f>C46+C47+C48</f>
        <v>1397.3</v>
      </c>
      <c r="D45" s="19">
        <f>D46+D47+D48</f>
        <v>1168.5</v>
      </c>
      <c r="E45" s="38">
        <f t="shared" si="0"/>
        <v>83.62556358691762</v>
      </c>
      <c r="F45" s="17">
        <f t="shared" si="2"/>
        <v>-228.79999999999995</v>
      </c>
    </row>
    <row r="46" spans="1:6" ht="21" customHeight="1">
      <c r="A46" s="58" t="s">
        <v>73</v>
      </c>
      <c r="B46" s="79" t="s">
        <v>94</v>
      </c>
      <c r="C46" s="32">
        <v>750</v>
      </c>
      <c r="D46" s="33">
        <v>750</v>
      </c>
      <c r="E46" s="25">
        <f t="shared" si="0"/>
        <v>100</v>
      </c>
      <c r="F46" s="62">
        <f t="shared" si="2"/>
        <v>0</v>
      </c>
    </row>
    <row r="47" spans="1:6" s="2" customFormat="1" ht="27.75" customHeight="1">
      <c r="A47" s="56" t="s">
        <v>74</v>
      </c>
      <c r="B47" s="22" t="s">
        <v>30</v>
      </c>
      <c r="C47" s="28">
        <v>647.3</v>
      </c>
      <c r="D47" s="29">
        <v>418.5</v>
      </c>
      <c r="E47" s="25">
        <f t="shared" si="0"/>
        <v>64.65317472578404</v>
      </c>
      <c r="F47" s="26">
        <f t="shared" si="2"/>
        <v>-228.79999999999995</v>
      </c>
    </row>
    <row r="48" spans="1:6" s="2" customFormat="1" ht="15.75" hidden="1">
      <c r="A48" s="56"/>
      <c r="B48" s="22" t="s">
        <v>16</v>
      </c>
      <c r="C48" s="23"/>
      <c r="D48" s="24"/>
      <c r="E48" s="34">
        <f>ROUND(IF(D48=0,0,D48/C48),3)</f>
        <v>0</v>
      </c>
      <c r="F48" s="26">
        <f t="shared" si="2"/>
        <v>0</v>
      </c>
    </row>
    <row r="49" spans="1:6" s="2" customFormat="1" ht="14.25" customHeight="1">
      <c r="A49" s="52" t="s">
        <v>18</v>
      </c>
      <c r="B49" s="14" t="s">
        <v>17</v>
      </c>
      <c r="C49" s="19">
        <v>10016.6</v>
      </c>
      <c r="D49" s="15">
        <v>8694.8</v>
      </c>
      <c r="E49" s="16">
        <f aca="true" t="shared" si="3" ref="E49:E71">D49/C49*100</f>
        <v>86.80390551684202</v>
      </c>
      <c r="F49" s="35">
        <f t="shared" si="2"/>
        <v>-1321.800000000001</v>
      </c>
    </row>
    <row r="50" spans="1:6" ht="53.25" customHeight="1">
      <c r="A50" s="56"/>
      <c r="B50" s="22" t="s">
        <v>107</v>
      </c>
      <c r="C50" s="28">
        <f>C49-C51</f>
        <v>8991.9</v>
      </c>
      <c r="D50" s="28">
        <f>D49-D51</f>
        <v>7803.799999999999</v>
      </c>
      <c r="E50" s="25">
        <f t="shared" si="3"/>
        <v>86.7869971863566</v>
      </c>
      <c r="F50" s="26">
        <f t="shared" si="2"/>
        <v>-1188.1000000000004</v>
      </c>
    </row>
    <row r="51" spans="1:6" s="2" customFormat="1" ht="29.25" customHeight="1">
      <c r="A51" s="56"/>
      <c r="B51" s="22" t="s">
        <v>108</v>
      </c>
      <c r="C51" s="172">
        <v>1024.7</v>
      </c>
      <c r="D51" s="173">
        <v>891</v>
      </c>
      <c r="E51" s="25">
        <f>D51/C51*100</f>
        <v>86.95227871572168</v>
      </c>
      <c r="F51" s="26">
        <f>D51-C51</f>
        <v>-133.70000000000005</v>
      </c>
    </row>
    <row r="52" spans="1:6" s="2" customFormat="1" ht="57.75" customHeight="1" hidden="1">
      <c r="A52" s="59" t="s">
        <v>52</v>
      </c>
      <c r="B52" s="36" t="s">
        <v>53</v>
      </c>
      <c r="C52" s="37"/>
      <c r="D52" s="37"/>
      <c r="E52" s="38" t="e">
        <f t="shared" si="3"/>
        <v>#DIV/0!</v>
      </c>
      <c r="F52" s="39">
        <f t="shared" si="2"/>
        <v>0</v>
      </c>
    </row>
    <row r="53" spans="1:6" s="9" customFormat="1" ht="20.25" customHeight="1">
      <c r="A53" s="52" t="s">
        <v>54</v>
      </c>
      <c r="B53" s="14" t="s">
        <v>79</v>
      </c>
      <c r="C53" s="19">
        <v>44.5</v>
      </c>
      <c r="D53" s="19"/>
      <c r="E53" s="16">
        <f t="shared" si="3"/>
        <v>0</v>
      </c>
      <c r="F53" s="17">
        <f t="shared" si="2"/>
        <v>-44.5</v>
      </c>
    </row>
    <row r="54" spans="1:6" ht="26.25" customHeight="1">
      <c r="A54" s="52" t="s">
        <v>19</v>
      </c>
      <c r="B54" s="41" t="s">
        <v>137</v>
      </c>
      <c r="C54" s="19">
        <f>C55+C56+C57+C58</f>
        <v>9360.2</v>
      </c>
      <c r="D54" s="19">
        <f>D55+D56+D57+D58</f>
        <v>8193</v>
      </c>
      <c r="E54" s="16">
        <f t="shared" si="3"/>
        <v>87.5301809790389</v>
      </c>
      <c r="F54" s="35">
        <f t="shared" si="2"/>
        <v>-1167.2000000000007</v>
      </c>
    </row>
    <row r="55" spans="1:6" s="2" customFormat="1" ht="48" customHeight="1">
      <c r="A55" s="56" t="s">
        <v>25</v>
      </c>
      <c r="B55" s="22" t="s">
        <v>112</v>
      </c>
      <c r="C55" s="28">
        <v>785</v>
      </c>
      <c r="D55" s="29">
        <v>688.6</v>
      </c>
      <c r="E55" s="25">
        <f t="shared" si="3"/>
        <v>87.71974522292993</v>
      </c>
      <c r="F55" s="26">
        <f t="shared" si="2"/>
        <v>-96.39999999999998</v>
      </c>
    </row>
    <row r="56" spans="1:6" s="2" customFormat="1" ht="50.25" customHeight="1">
      <c r="A56" s="56" t="s">
        <v>135</v>
      </c>
      <c r="B56" s="22" t="s">
        <v>136</v>
      </c>
      <c r="C56" s="28">
        <v>102.6</v>
      </c>
      <c r="D56" s="29">
        <v>79.6</v>
      </c>
      <c r="E56" s="25">
        <f t="shared" si="3"/>
        <v>77.58284600389864</v>
      </c>
      <c r="F56" s="26">
        <f t="shared" si="2"/>
        <v>-23</v>
      </c>
    </row>
    <row r="57" spans="1:6" s="2" customFormat="1" ht="45.75" customHeight="1">
      <c r="A57" s="56" t="s">
        <v>26</v>
      </c>
      <c r="B57" s="40" t="s">
        <v>66</v>
      </c>
      <c r="C57" s="28">
        <v>8122.5</v>
      </c>
      <c r="D57" s="29">
        <v>7295.4</v>
      </c>
      <c r="E57" s="25">
        <f t="shared" si="3"/>
        <v>89.81717451523545</v>
      </c>
      <c r="F57" s="26">
        <f t="shared" si="2"/>
        <v>-827.1000000000004</v>
      </c>
    </row>
    <row r="58" spans="1:6" s="2" customFormat="1" ht="30" customHeight="1">
      <c r="A58" s="56" t="s">
        <v>50</v>
      </c>
      <c r="B58" s="147" t="s">
        <v>187</v>
      </c>
      <c r="C58" s="28">
        <v>350.1</v>
      </c>
      <c r="D58" s="29">
        <v>129.4</v>
      </c>
      <c r="E58" s="38">
        <f t="shared" si="3"/>
        <v>36.960868323336186</v>
      </c>
      <c r="F58" s="26">
        <f t="shared" si="2"/>
        <v>-220.70000000000002</v>
      </c>
    </row>
    <row r="59" spans="1:6" s="2" customFormat="1" ht="30" customHeight="1" hidden="1">
      <c r="A59" s="180" t="s">
        <v>188</v>
      </c>
      <c r="B59" s="181" t="s">
        <v>189</v>
      </c>
      <c r="C59" s="179"/>
      <c r="D59" s="177"/>
      <c r="E59" s="38"/>
      <c r="F59" s="178"/>
    </row>
    <row r="60" spans="1:6" s="2" customFormat="1" ht="46.5" customHeight="1">
      <c r="A60" s="158" t="s">
        <v>177</v>
      </c>
      <c r="B60" s="159" t="s">
        <v>178</v>
      </c>
      <c r="C60" s="160">
        <v>71.6</v>
      </c>
      <c r="D60" s="161">
        <v>51.6</v>
      </c>
      <c r="E60" s="162">
        <f t="shared" si="3"/>
        <v>72.06703910614526</v>
      </c>
      <c r="F60" s="163">
        <f t="shared" si="2"/>
        <v>-19.999999999999993</v>
      </c>
    </row>
    <row r="61" spans="1:6" s="2" customFormat="1" ht="13.5" customHeight="1">
      <c r="A61" s="52" t="s">
        <v>68</v>
      </c>
      <c r="B61" s="14" t="s">
        <v>88</v>
      </c>
      <c r="C61" s="19">
        <v>97.5</v>
      </c>
      <c r="D61" s="164"/>
      <c r="E61" s="16">
        <f t="shared" si="3"/>
        <v>0</v>
      </c>
      <c r="F61" s="35">
        <f t="shared" si="2"/>
        <v>-97.5</v>
      </c>
    </row>
    <row r="62" spans="1:14" s="8" customFormat="1" ht="17.25" customHeight="1">
      <c r="A62" s="52" t="s">
        <v>32</v>
      </c>
      <c r="B62" s="41" t="s">
        <v>31</v>
      </c>
      <c r="C62" s="19">
        <v>1360.9</v>
      </c>
      <c r="D62" s="15">
        <v>981.7</v>
      </c>
      <c r="E62" s="16">
        <f t="shared" si="3"/>
        <v>72.1360864134029</v>
      </c>
      <c r="F62" s="17">
        <f t="shared" si="2"/>
        <v>-379.20000000000005</v>
      </c>
      <c r="G62" s="7"/>
      <c r="H62" s="7"/>
      <c r="I62" s="7"/>
      <c r="J62" s="7"/>
      <c r="K62" s="7"/>
      <c r="L62" s="7"/>
      <c r="M62" s="7"/>
      <c r="N62" s="7"/>
    </row>
    <row r="63" spans="1:6" s="3" customFormat="1" ht="60" customHeight="1" hidden="1">
      <c r="A63" s="52" t="s">
        <v>47</v>
      </c>
      <c r="B63" s="14" t="s">
        <v>80</v>
      </c>
      <c r="C63" s="19"/>
      <c r="D63" s="20"/>
      <c r="E63" s="16" t="e">
        <f t="shared" si="3"/>
        <v>#DIV/0!</v>
      </c>
      <c r="F63" s="17">
        <f t="shared" si="2"/>
        <v>0</v>
      </c>
    </row>
    <row r="64" spans="1:6" s="2" customFormat="1" ht="19.5" customHeight="1">
      <c r="A64" s="52" t="s">
        <v>35</v>
      </c>
      <c r="B64" s="14" t="s">
        <v>81</v>
      </c>
      <c r="C64" s="19">
        <v>482</v>
      </c>
      <c r="D64" s="19">
        <v>583.8</v>
      </c>
      <c r="E64" s="16">
        <f t="shared" si="3"/>
        <v>121.12033195020746</v>
      </c>
      <c r="F64" s="17">
        <f t="shared" si="2"/>
        <v>101.79999999999995</v>
      </c>
    </row>
    <row r="65" spans="1:6" s="2" customFormat="1" ht="14.25" customHeight="1" hidden="1">
      <c r="A65" s="52"/>
      <c r="B65" s="21" t="s">
        <v>46</v>
      </c>
      <c r="C65" s="19"/>
      <c r="D65" s="19"/>
      <c r="E65" s="16" t="e">
        <f>D65/C65*100</f>
        <v>#DIV/0!</v>
      </c>
      <c r="F65" s="17">
        <f aca="true" t="shared" si="4" ref="F65:F71">D65-C65</f>
        <v>0</v>
      </c>
    </row>
    <row r="66" spans="1:6" s="2" customFormat="1" ht="16.5" customHeight="1">
      <c r="A66" s="52" t="s">
        <v>55</v>
      </c>
      <c r="B66" s="18" t="s">
        <v>82</v>
      </c>
      <c r="C66" s="19">
        <v>373.5</v>
      </c>
      <c r="D66" s="19">
        <v>373.5</v>
      </c>
      <c r="E66" s="16">
        <f>D66/C66*100</f>
        <v>100</v>
      </c>
      <c r="F66" s="17">
        <f t="shared" si="4"/>
        <v>0</v>
      </c>
    </row>
    <row r="67" spans="1:6" ht="47.25" customHeight="1" hidden="1">
      <c r="A67" s="76" t="s">
        <v>36</v>
      </c>
      <c r="B67" s="77" t="s">
        <v>83</v>
      </c>
      <c r="C67" s="78"/>
      <c r="D67" s="110"/>
      <c r="E67" s="112" t="e">
        <f>D67/C67*100</f>
        <v>#DIV/0!</v>
      </c>
      <c r="F67" s="113">
        <f t="shared" si="4"/>
        <v>0</v>
      </c>
    </row>
    <row r="68" spans="1:6" ht="47.25" customHeight="1" hidden="1">
      <c r="A68" s="116" t="s">
        <v>138</v>
      </c>
      <c r="B68" s="114" t="s">
        <v>139</v>
      </c>
      <c r="C68" s="15"/>
      <c r="D68" s="15"/>
      <c r="E68" s="16" t="e">
        <f>D68/C68*100</f>
        <v>#DIV/0!</v>
      </c>
      <c r="F68" s="115">
        <f t="shared" si="4"/>
        <v>0</v>
      </c>
    </row>
    <row r="69" spans="1:6" ht="60.75" customHeight="1">
      <c r="A69" s="116" t="s">
        <v>47</v>
      </c>
      <c r="B69" s="14" t="s">
        <v>80</v>
      </c>
      <c r="C69" s="117">
        <v>16.1</v>
      </c>
      <c r="D69" s="15">
        <v>16.1</v>
      </c>
      <c r="E69" s="16">
        <f>D69/C69*100</f>
        <v>100</v>
      </c>
      <c r="F69" s="115">
        <f>D69-C69</f>
        <v>0</v>
      </c>
    </row>
    <row r="70" spans="1:9" ht="35.25" customHeight="1">
      <c r="A70" s="167" t="s">
        <v>87</v>
      </c>
      <c r="B70" s="168" t="s">
        <v>84</v>
      </c>
      <c r="C70" s="169">
        <f>C69+C66+C64+C62+C61+C60+C54+C53+C49+C45+C41+C32+C11+C7+C6+C4</f>
        <v>299083</v>
      </c>
      <c r="D70" s="169">
        <f>D69+D66+D64+D62+D61+D60+D54+D53+D49+D45+D41+D32+D11+D7+D6+D4</f>
        <v>277993.4</v>
      </c>
      <c r="E70" s="124">
        <f t="shared" si="3"/>
        <v>92.94857949131179</v>
      </c>
      <c r="F70" s="170">
        <f t="shared" si="4"/>
        <v>-21089.599999999977</v>
      </c>
      <c r="H70" s="118"/>
      <c r="I70" s="118"/>
    </row>
    <row r="71" spans="1:6" ht="66" customHeight="1">
      <c r="A71" s="171" t="s">
        <v>57</v>
      </c>
      <c r="B71" s="109" t="s">
        <v>124</v>
      </c>
      <c r="C71" s="174">
        <v>251.9</v>
      </c>
      <c r="D71" s="174">
        <v>251.9</v>
      </c>
      <c r="E71" s="119">
        <f t="shared" si="3"/>
        <v>100</v>
      </c>
      <c r="F71" s="127">
        <f t="shared" si="4"/>
        <v>0</v>
      </c>
    </row>
    <row r="72" spans="1:7" s="4" customFormat="1" ht="27.75" customHeight="1" thickBot="1">
      <c r="A72" s="197" t="s">
        <v>97</v>
      </c>
      <c r="B72" s="198"/>
      <c r="C72" s="198"/>
      <c r="D72" s="198"/>
      <c r="E72" s="198"/>
      <c r="F72" s="198"/>
      <c r="G72" s="199"/>
    </row>
    <row r="73" spans="1:6" ht="99" customHeight="1" thickBot="1">
      <c r="A73" s="88" t="s">
        <v>91</v>
      </c>
      <c r="B73" s="80" t="s">
        <v>67</v>
      </c>
      <c r="C73" s="63" t="s">
        <v>176</v>
      </c>
      <c r="D73" s="64" t="s">
        <v>185</v>
      </c>
      <c r="E73" s="81" t="s">
        <v>127</v>
      </c>
      <c r="F73" s="82" t="s">
        <v>2</v>
      </c>
    </row>
    <row r="74" spans="1:6" s="5" customFormat="1" ht="31.5">
      <c r="A74" s="87"/>
      <c r="B74" s="83" t="s">
        <v>95</v>
      </c>
      <c r="C74" s="103">
        <v>15851.1</v>
      </c>
      <c r="D74" s="42">
        <v>11956</v>
      </c>
      <c r="E74" s="46">
        <f aca="true" t="shared" si="5" ref="E74:E122">D74/C74*100</f>
        <v>75.42694197879013</v>
      </c>
      <c r="F74" s="60">
        <f aca="true" t="shared" si="6" ref="F74:F84">D74-C74</f>
        <v>-3895.1000000000004</v>
      </c>
    </row>
    <row r="75" spans="1:6" s="5" customFormat="1" ht="31.5" hidden="1">
      <c r="A75" s="87"/>
      <c r="B75" s="153" t="s">
        <v>203</v>
      </c>
      <c r="C75" s="103">
        <f>SUM(C76:C78)</f>
        <v>2445</v>
      </c>
      <c r="D75" s="103">
        <f>SUM(D76:D78)</f>
        <v>2400</v>
      </c>
      <c r="E75" s="46">
        <f aca="true" t="shared" si="7" ref="E75:E81">D75/C75*100</f>
        <v>98.15950920245399</v>
      </c>
      <c r="F75" s="60">
        <f t="shared" si="6"/>
        <v>-45</v>
      </c>
    </row>
    <row r="76" spans="1:6" s="5" customFormat="1" ht="78.75">
      <c r="A76" s="184">
        <v>90203</v>
      </c>
      <c r="B76" s="182" t="s">
        <v>190</v>
      </c>
      <c r="C76" s="103">
        <v>45</v>
      </c>
      <c r="D76" s="45"/>
      <c r="E76" s="46">
        <f t="shared" si="7"/>
        <v>0</v>
      </c>
      <c r="F76" s="60">
        <f t="shared" si="6"/>
        <v>-45</v>
      </c>
    </row>
    <row r="77" spans="1:6" s="5" customFormat="1" ht="63">
      <c r="A77" s="184">
        <v>100602</v>
      </c>
      <c r="B77" s="182" t="s">
        <v>191</v>
      </c>
      <c r="C77" s="103">
        <v>2400</v>
      </c>
      <c r="D77" s="45">
        <v>2400</v>
      </c>
      <c r="E77" s="46">
        <f t="shared" si="7"/>
        <v>100</v>
      </c>
      <c r="F77" s="60">
        <f t="shared" si="6"/>
        <v>0</v>
      </c>
    </row>
    <row r="78" spans="1:6" s="5" customFormat="1" ht="15.75" hidden="1">
      <c r="A78" s="183"/>
      <c r="B78" s="182"/>
      <c r="C78" s="103"/>
      <c r="D78" s="45"/>
      <c r="E78" s="46" t="e">
        <f t="shared" si="7"/>
        <v>#DIV/0!</v>
      </c>
      <c r="F78" s="60">
        <f t="shared" si="6"/>
        <v>0</v>
      </c>
    </row>
    <row r="79" spans="1:6" s="5" customFormat="1" ht="31.5">
      <c r="A79" s="128"/>
      <c r="B79" s="185" t="s">
        <v>202</v>
      </c>
      <c r="C79" s="103">
        <f>SUM(C80+C81+C86+C87+C91+C99+C100+C103+C105+C106+C109+C110+C118+C119+C120)</f>
        <v>64186.00000000001</v>
      </c>
      <c r="D79" s="103">
        <f>SUM(D80+D81+D86+D87+D91+D99+D100+D103+D105+D106+D109+D110+D118+D119+D120)</f>
        <v>21808.199999999997</v>
      </c>
      <c r="E79" s="46">
        <f t="shared" si="7"/>
        <v>33.97656809896238</v>
      </c>
      <c r="F79" s="60">
        <f t="shared" si="6"/>
        <v>-42377.80000000001</v>
      </c>
    </row>
    <row r="80" spans="1:6" s="5" customFormat="1" ht="19.5" customHeight="1">
      <c r="A80" s="128" t="s">
        <v>3</v>
      </c>
      <c r="B80" s="137" t="s">
        <v>166</v>
      </c>
      <c r="C80" s="103">
        <v>540.4</v>
      </c>
      <c r="D80" s="45">
        <v>282.7</v>
      </c>
      <c r="E80" s="46">
        <f t="shared" si="7"/>
        <v>52.31310140636566</v>
      </c>
      <c r="F80" s="60">
        <f t="shared" si="6"/>
        <v>-257.7</v>
      </c>
    </row>
    <row r="81" spans="1:6" s="5" customFormat="1" ht="15.75">
      <c r="A81" s="128" t="s">
        <v>45</v>
      </c>
      <c r="B81" s="137" t="s">
        <v>162</v>
      </c>
      <c r="C81" s="103">
        <f>SUM(C82:C84)</f>
        <v>1622.6999999999998</v>
      </c>
      <c r="D81" s="103">
        <f>SUM(D82:D84)</f>
        <v>737.2</v>
      </c>
      <c r="E81" s="46">
        <f t="shared" si="7"/>
        <v>45.43045541381648</v>
      </c>
      <c r="F81" s="60">
        <f t="shared" si="6"/>
        <v>-885.4999999999998</v>
      </c>
    </row>
    <row r="82" spans="1:6" s="5" customFormat="1" ht="21" customHeight="1">
      <c r="A82" s="138" t="s">
        <v>155</v>
      </c>
      <c r="B82" s="139" t="s">
        <v>156</v>
      </c>
      <c r="C82" s="141">
        <v>533.3</v>
      </c>
      <c r="D82" s="148">
        <v>293.1</v>
      </c>
      <c r="E82" s="142">
        <f t="shared" si="5"/>
        <v>54.95968498031127</v>
      </c>
      <c r="F82" s="143">
        <f t="shared" si="6"/>
        <v>-240.19999999999993</v>
      </c>
    </row>
    <row r="83" spans="1:6" s="5" customFormat="1" ht="19.5" customHeight="1">
      <c r="A83" s="138" t="s">
        <v>145</v>
      </c>
      <c r="B83" s="140" t="s">
        <v>146</v>
      </c>
      <c r="C83" s="141">
        <v>747.4</v>
      </c>
      <c r="D83" s="148">
        <v>118.1</v>
      </c>
      <c r="E83" s="105">
        <f t="shared" si="5"/>
        <v>15.8014450093658</v>
      </c>
      <c r="F83" s="106">
        <f t="shared" si="6"/>
        <v>-629.3</v>
      </c>
    </row>
    <row r="84" spans="1:6" s="5" customFormat="1" ht="31.5" customHeight="1">
      <c r="A84" s="138" t="s">
        <v>171</v>
      </c>
      <c r="B84" s="140" t="s">
        <v>172</v>
      </c>
      <c r="C84" s="141">
        <v>342</v>
      </c>
      <c r="D84" s="148">
        <v>326</v>
      </c>
      <c r="E84" s="105">
        <f t="shared" si="5"/>
        <v>95.32163742690058</v>
      </c>
      <c r="F84" s="106">
        <f t="shared" si="6"/>
        <v>-16</v>
      </c>
    </row>
    <row r="85" spans="1:6" s="5" customFormat="1" ht="19.5" customHeight="1" hidden="1">
      <c r="A85" s="138" t="s">
        <v>173</v>
      </c>
      <c r="B85" s="140" t="s">
        <v>174</v>
      </c>
      <c r="C85" s="141"/>
      <c r="D85" s="148"/>
      <c r="E85" s="105"/>
      <c r="F85" s="106"/>
    </row>
    <row r="86" spans="1:6" s="5" customFormat="1" ht="20.25" customHeight="1">
      <c r="A86" s="128" t="s">
        <v>157</v>
      </c>
      <c r="B86" s="129" t="s">
        <v>158</v>
      </c>
      <c r="C86" s="135">
        <v>4325.1</v>
      </c>
      <c r="D86" s="134">
        <v>1217.5</v>
      </c>
      <c r="E86" s="144">
        <f t="shared" si="5"/>
        <v>28.14963815865529</v>
      </c>
      <c r="F86" s="145">
        <f aca="true" t="shared" si="8" ref="F86:F92">D86-C86</f>
        <v>-3107.6000000000004</v>
      </c>
    </row>
    <row r="87" spans="1:6" s="5" customFormat="1" ht="30" customHeight="1">
      <c r="A87" s="155" t="s">
        <v>110</v>
      </c>
      <c r="B87" s="156" t="s">
        <v>175</v>
      </c>
      <c r="C87" s="130">
        <f>SUM(C88:C89)</f>
        <v>58.9</v>
      </c>
      <c r="D87" s="130">
        <f>SUM(D88:D89)</f>
        <v>18</v>
      </c>
      <c r="E87" s="144">
        <f>D87/C87*100</f>
        <v>30.560271646859082</v>
      </c>
      <c r="F87" s="145">
        <f t="shared" si="8"/>
        <v>-40.9</v>
      </c>
    </row>
    <row r="88" spans="1:6" s="5" customFormat="1" ht="29.25" customHeight="1">
      <c r="A88" s="188" t="s">
        <v>21</v>
      </c>
      <c r="B88" s="136" t="s">
        <v>193</v>
      </c>
      <c r="C88" s="189">
        <v>10</v>
      </c>
      <c r="D88" s="190"/>
      <c r="E88" s="142">
        <f t="shared" si="5"/>
        <v>0</v>
      </c>
      <c r="F88" s="143">
        <f t="shared" si="8"/>
        <v>-10</v>
      </c>
    </row>
    <row r="89" spans="1:6" s="5" customFormat="1" ht="29.25" customHeight="1">
      <c r="A89" s="186" t="s">
        <v>23</v>
      </c>
      <c r="B89" s="187" t="s">
        <v>159</v>
      </c>
      <c r="C89" s="189">
        <v>48.9</v>
      </c>
      <c r="D89" s="190">
        <v>18</v>
      </c>
      <c r="E89" s="142">
        <f>D89/C89*100</f>
        <v>36.809815950920246</v>
      </c>
      <c r="F89" s="143">
        <f t="shared" si="8"/>
        <v>-30.9</v>
      </c>
    </row>
    <row r="90" spans="1:6" s="5" customFormat="1" ht="29.25" customHeight="1" hidden="1">
      <c r="A90" s="157" t="s">
        <v>132</v>
      </c>
      <c r="B90" s="154" t="s">
        <v>134</v>
      </c>
      <c r="C90" s="130"/>
      <c r="D90" s="131"/>
      <c r="E90" s="46" t="e">
        <f>D90/C90*100</f>
        <v>#DIV/0!</v>
      </c>
      <c r="F90" s="60">
        <f t="shared" si="8"/>
        <v>0</v>
      </c>
    </row>
    <row r="91" spans="1:6" s="6" customFormat="1" ht="20.25" customHeight="1">
      <c r="A91" s="59" t="s">
        <v>113</v>
      </c>
      <c r="B91" s="90" t="s">
        <v>121</v>
      </c>
      <c r="C91" s="103">
        <f>SUM(C92:C98)</f>
        <v>26228.3</v>
      </c>
      <c r="D91" s="103">
        <f>SUM(D92:D98)</f>
        <v>6161.799999999999</v>
      </c>
      <c r="E91" s="46">
        <f>D91/C91*100</f>
        <v>23.49294464376265</v>
      </c>
      <c r="F91" s="60">
        <f t="shared" si="8"/>
        <v>-20066.5</v>
      </c>
    </row>
    <row r="92" spans="1:6" s="6" customFormat="1" ht="20.25" customHeight="1">
      <c r="A92" s="138" t="s">
        <v>180</v>
      </c>
      <c r="B92" s="140" t="s">
        <v>181</v>
      </c>
      <c r="C92" s="141">
        <v>359.4</v>
      </c>
      <c r="D92" s="141">
        <v>79.9</v>
      </c>
      <c r="E92" s="142">
        <f>D92/C92*100</f>
        <v>22.231496939343355</v>
      </c>
      <c r="F92" s="143">
        <f t="shared" si="8"/>
        <v>-279.5</v>
      </c>
    </row>
    <row r="93" spans="1:6" s="5" customFormat="1" ht="21.75" customHeight="1">
      <c r="A93" s="56" t="s">
        <v>24</v>
      </c>
      <c r="B93" s="47" t="s">
        <v>118</v>
      </c>
      <c r="C93" s="102">
        <v>17051.5</v>
      </c>
      <c r="D93" s="50">
        <v>4331.3</v>
      </c>
      <c r="E93" s="105">
        <f>D93/C93*100</f>
        <v>25.401284344485823</v>
      </c>
      <c r="F93" s="106">
        <f aca="true" t="shared" si="9" ref="F93:F99">D93-C93</f>
        <v>-12720.2</v>
      </c>
    </row>
    <row r="94" spans="1:6" s="5" customFormat="1" ht="30.75" customHeight="1">
      <c r="A94" s="56" t="s">
        <v>33</v>
      </c>
      <c r="B94" s="136" t="s">
        <v>161</v>
      </c>
      <c r="C94" s="101">
        <v>51</v>
      </c>
      <c r="D94" s="108">
        <v>29.4</v>
      </c>
      <c r="E94" s="105">
        <f t="shared" si="5"/>
        <v>57.647058823529406</v>
      </c>
      <c r="F94" s="106">
        <f t="shared" si="9"/>
        <v>-21.6</v>
      </c>
    </row>
    <row r="95" spans="1:6" s="5" customFormat="1" ht="44.25" customHeight="1">
      <c r="A95" s="56" t="s">
        <v>141</v>
      </c>
      <c r="B95" s="47" t="s">
        <v>142</v>
      </c>
      <c r="C95" s="101">
        <v>1301.1</v>
      </c>
      <c r="D95" s="132">
        <v>123.8</v>
      </c>
      <c r="E95" s="142">
        <f t="shared" si="5"/>
        <v>9.51502574744447</v>
      </c>
      <c r="F95" s="143">
        <f t="shared" si="9"/>
        <v>-1177.3</v>
      </c>
    </row>
    <row r="96" spans="1:6" s="5" customFormat="1" ht="23.25" customHeight="1">
      <c r="A96" s="56" t="s">
        <v>49</v>
      </c>
      <c r="B96" s="47" t="s">
        <v>160</v>
      </c>
      <c r="C96" s="101">
        <v>5923.2</v>
      </c>
      <c r="D96" s="132">
        <v>980.9</v>
      </c>
      <c r="E96" s="142">
        <f>D96/C96*100</f>
        <v>16.56030524041059</v>
      </c>
      <c r="F96" s="143">
        <f t="shared" si="9"/>
        <v>-4942.3</v>
      </c>
    </row>
    <row r="97" spans="1:6" s="5" customFormat="1" ht="18" customHeight="1">
      <c r="A97" s="56" t="s">
        <v>100</v>
      </c>
      <c r="B97" s="47" t="s">
        <v>60</v>
      </c>
      <c r="C97" s="101">
        <v>1542.1</v>
      </c>
      <c r="D97" s="50">
        <v>616.5</v>
      </c>
      <c r="E97" s="105">
        <f t="shared" si="5"/>
        <v>39.977952143181376</v>
      </c>
      <c r="F97" s="106">
        <f t="shared" si="9"/>
        <v>-925.5999999999999</v>
      </c>
    </row>
    <row r="98" spans="1:6" s="5" customFormat="1" ht="63.75" customHeight="1" hidden="1">
      <c r="A98" s="56" t="s">
        <v>153</v>
      </c>
      <c r="B98" s="47" t="s">
        <v>154</v>
      </c>
      <c r="C98" s="101"/>
      <c r="D98" s="50"/>
      <c r="E98" s="105" t="e">
        <f t="shared" si="5"/>
        <v>#DIV/0!</v>
      </c>
      <c r="F98" s="107">
        <f t="shared" si="9"/>
        <v>0</v>
      </c>
    </row>
    <row r="99" spans="1:6" s="5" customFormat="1" ht="33" customHeight="1">
      <c r="A99" s="133" t="s">
        <v>194</v>
      </c>
      <c r="B99" s="129" t="s">
        <v>195</v>
      </c>
      <c r="C99" s="130">
        <v>6</v>
      </c>
      <c r="D99" s="134"/>
      <c r="E99" s="144">
        <f>D99/C99*100</f>
        <v>0</v>
      </c>
      <c r="F99" s="165">
        <f t="shared" si="9"/>
        <v>-6</v>
      </c>
    </row>
    <row r="100" spans="1:6" s="5" customFormat="1" ht="21" customHeight="1">
      <c r="A100" s="128" t="s">
        <v>198</v>
      </c>
      <c r="B100" s="129" t="s">
        <v>199</v>
      </c>
      <c r="C100" s="130">
        <f>SUM(C101:C102)</f>
        <v>1449.3000000000002</v>
      </c>
      <c r="D100" s="130">
        <f>SUM(D101:D102)</f>
        <v>86.2</v>
      </c>
      <c r="E100" s="144">
        <f>D100/C100*100</f>
        <v>5.947698889118884</v>
      </c>
      <c r="F100" s="165">
        <f>D100-C100</f>
        <v>-1363.1000000000001</v>
      </c>
    </row>
    <row r="101" spans="1:6" s="5" customFormat="1" ht="31.5" customHeight="1">
      <c r="A101" s="138" t="s">
        <v>163</v>
      </c>
      <c r="B101" s="140" t="s">
        <v>164</v>
      </c>
      <c r="C101" s="141">
        <v>1439.4</v>
      </c>
      <c r="D101" s="192">
        <v>76.3</v>
      </c>
      <c r="E101" s="142">
        <f>D101/C101*100</f>
        <v>5.300819786021953</v>
      </c>
      <c r="F101" s="193">
        <f>D101-C101</f>
        <v>-1363.1000000000001</v>
      </c>
    </row>
    <row r="102" spans="1:6" s="5" customFormat="1" ht="31.5" customHeight="1">
      <c r="A102" s="138" t="s">
        <v>196</v>
      </c>
      <c r="B102" s="191" t="s">
        <v>197</v>
      </c>
      <c r="C102" s="141">
        <v>9.9</v>
      </c>
      <c r="D102" s="192">
        <v>9.9</v>
      </c>
      <c r="E102" s="142">
        <f>D102/C102*100</f>
        <v>100</v>
      </c>
      <c r="F102" s="193">
        <f>D102-C102</f>
        <v>0</v>
      </c>
    </row>
    <row r="103" spans="1:6" s="5" customFormat="1" ht="23.25" customHeight="1">
      <c r="A103" s="59" t="s">
        <v>71</v>
      </c>
      <c r="B103" s="85" t="s">
        <v>96</v>
      </c>
      <c r="C103" s="103">
        <v>19195</v>
      </c>
      <c r="D103" s="42">
        <v>9134.1</v>
      </c>
      <c r="E103" s="46">
        <f t="shared" si="5"/>
        <v>47.585829643136236</v>
      </c>
      <c r="F103" s="61">
        <f aca="true" t="shared" si="10" ref="F103:F123">D103-C103</f>
        <v>-10060.9</v>
      </c>
    </row>
    <row r="104" spans="1:6" s="5" customFormat="1" ht="45.75" customHeight="1" hidden="1">
      <c r="A104" s="59" t="s">
        <v>71</v>
      </c>
      <c r="B104" s="84" t="s">
        <v>126</v>
      </c>
      <c r="C104" s="103"/>
      <c r="D104" s="42"/>
      <c r="E104" s="46" t="e">
        <f t="shared" si="5"/>
        <v>#DIV/0!</v>
      </c>
      <c r="F104" s="61">
        <f t="shared" si="10"/>
        <v>0</v>
      </c>
    </row>
    <row r="105" spans="1:6" s="5" customFormat="1" ht="22.5" customHeight="1">
      <c r="A105" s="59" t="s">
        <v>54</v>
      </c>
      <c r="B105" s="84" t="s">
        <v>165</v>
      </c>
      <c r="C105" s="103">
        <v>101.8</v>
      </c>
      <c r="D105" s="42">
        <v>37.5</v>
      </c>
      <c r="E105" s="46">
        <f>D105/C105*100</f>
        <v>36.8369351669941</v>
      </c>
      <c r="F105" s="61">
        <f t="shared" si="10"/>
        <v>-64.3</v>
      </c>
    </row>
    <row r="106" spans="1:6" s="5" customFormat="1" ht="23.25" customHeight="1">
      <c r="A106" s="59" t="s">
        <v>167</v>
      </c>
      <c r="B106" s="84" t="s">
        <v>168</v>
      </c>
      <c r="C106" s="103">
        <f>C107+C108</f>
        <v>8959.7</v>
      </c>
      <c r="D106" s="103">
        <f>D107+D108</f>
        <v>3529.5</v>
      </c>
      <c r="E106" s="46">
        <f>D106/C106*100</f>
        <v>39.393060035492255</v>
      </c>
      <c r="F106" s="61">
        <f t="shared" si="10"/>
        <v>-5430.200000000001</v>
      </c>
    </row>
    <row r="107" spans="1:6" s="5" customFormat="1" ht="30" customHeight="1">
      <c r="A107" s="138" t="s">
        <v>28</v>
      </c>
      <c r="B107" s="147" t="s">
        <v>122</v>
      </c>
      <c r="C107" s="141">
        <v>1523</v>
      </c>
      <c r="D107" s="148">
        <v>681.7</v>
      </c>
      <c r="E107" s="142">
        <f t="shared" si="5"/>
        <v>44.76034143138543</v>
      </c>
      <c r="F107" s="149">
        <f t="shared" si="10"/>
        <v>-841.3</v>
      </c>
    </row>
    <row r="108" spans="1:6" s="5" customFormat="1" ht="34.5" customHeight="1">
      <c r="A108" s="138" t="s">
        <v>50</v>
      </c>
      <c r="B108" s="147" t="s">
        <v>101</v>
      </c>
      <c r="C108" s="141">
        <v>7436.7</v>
      </c>
      <c r="D108" s="148">
        <v>2847.8</v>
      </c>
      <c r="E108" s="142">
        <f t="shared" si="5"/>
        <v>38.29386690333078</v>
      </c>
      <c r="F108" s="150">
        <f t="shared" si="10"/>
        <v>-4588.9</v>
      </c>
    </row>
    <row r="109" spans="1:6" s="5" customFormat="1" ht="48" customHeight="1">
      <c r="A109" s="128" t="s">
        <v>177</v>
      </c>
      <c r="B109" s="151" t="s">
        <v>178</v>
      </c>
      <c r="C109" s="130">
        <v>20.6</v>
      </c>
      <c r="D109" s="131">
        <v>20.6</v>
      </c>
      <c r="E109" s="144">
        <f t="shared" si="5"/>
        <v>100</v>
      </c>
      <c r="F109" s="152">
        <f t="shared" si="10"/>
        <v>0</v>
      </c>
    </row>
    <row r="110" spans="1:6" s="5" customFormat="1" ht="25.5" customHeight="1">
      <c r="A110" s="128" t="s">
        <v>169</v>
      </c>
      <c r="B110" s="151" t="s">
        <v>0</v>
      </c>
      <c r="C110" s="130">
        <f>SUM(C111:C114)</f>
        <v>1201.6</v>
      </c>
      <c r="D110" s="130">
        <f>SUM(D111:D114)</f>
        <v>264.1</v>
      </c>
      <c r="E110" s="144">
        <f>D110/C110*100</f>
        <v>21.979027962716383</v>
      </c>
      <c r="F110" s="152">
        <f t="shared" si="10"/>
        <v>-937.4999999999999</v>
      </c>
    </row>
    <row r="111" spans="1:6" s="5" customFormat="1" ht="36" customHeight="1">
      <c r="A111" s="138" t="s">
        <v>62</v>
      </c>
      <c r="B111" s="147" t="s">
        <v>102</v>
      </c>
      <c r="C111" s="141">
        <v>253.9</v>
      </c>
      <c r="D111" s="148">
        <v>125.1</v>
      </c>
      <c r="E111" s="142">
        <f t="shared" si="5"/>
        <v>49.27136667979519</v>
      </c>
      <c r="F111" s="150">
        <f t="shared" si="10"/>
        <v>-128.8</v>
      </c>
    </row>
    <row r="112" spans="1:6" s="5" customFormat="1" ht="24" customHeight="1">
      <c r="A112" s="138" t="s">
        <v>143</v>
      </c>
      <c r="B112" s="147" t="s">
        <v>147</v>
      </c>
      <c r="C112" s="141">
        <v>66</v>
      </c>
      <c r="D112" s="148">
        <v>65.4</v>
      </c>
      <c r="E112" s="142">
        <f t="shared" si="5"/>
        <v>99.0909090909091</v>
      </c>
      <c r="F112" s="150">
        <f t="shared" si="10"/>
        <v>-0.5999999999999943</v>
      </c>
    </row>
    <row r="113" spans="1:6" s="5" customFormat="1" ht="30" customHeight="1">
      <c r="A113" s="138" t="s">
        <v>200</v>
      </c>
      <c r="B113" s="147" t="s">
        <v>201</v>
      </c>
      <c r="C113" s="141">
        <v>40</v>
      </c>
      <c r="D113" s="148"/>
      <c r="E113" s="142">
        <f t="shared" si="5"/>
        <v>0</v>
      </c>
      <c r="F113" s="150">
        <f t="shared" si="10"/>
        <v>-40</v>
      </c>
    </row>
    <row r="114" spans="1:6" s="5" customFormat="1" ht="33.75" customHeight="1">
      <c r="A114" s="138" t="s">
        <v>86</v>
      </c>
      <c r="B114" s="147" t="s">
        <v>103</v>
      </c>
      <c r="C114" s="141">
        <v>841.7</v>
      </c>
      <c r="D114" s="148">
        <v>73.6</v>
      </c>
      <c r="E114" s="142">
        <f t="shared" si="5"/>
        <v>8.74420815017227</v>
      </c>
      <c r="F114" s="150">
        <f t="shared" si="10"/>
        <v>-768.1</v>
      </c>
    </row>
    <row r="115" spans="1:6" s="5" customFormat="1" ht="63" hidden="1">
      <c r="A115" s="56" t="s">
        <v>85</v>
      </c>
      <c r="B115" s="84" t="s">
        <v>58</v>
      </c>
      <c r="C115" s="100"/>
      <c r="D115" s="12"/>
      <c r="E115" s="46" t="e">
        <f t="shared" si="5"/>
        <v>#DIV/0!</v>
      </c>
      <c r="F115" s="61">
        <f t="shared" si="10"/>
        <v>0</v>
      </c>
    </row>
    <row r="116" spans="1:6" s="5" customFormat="1" ht="47.25" customHeight="1" hidden="1">
      <c r="A116" s="56" t="s">
        <v>85</v>
      </c>
      <c r="B116" s="84" t="s">
        <v>58</v>
      </c>
      <c r="C116" s="100"/>
      <c r="D116" s="12"/>
      <c r="E116" s="46" t="e">
        <f t="shared" si="5"/>
        <v>#DIV/0!</v>
      </c>
      <c r="F116" s="61">
        <f t="shared" si="10"/>
        <v>0</v>
      </c>
    </row>
    <row r="117" spans="1:6" s="5" customFormat="1" ht="46.5" customHeight="1" hidden="1">
      <c r="A117" s="56" t="s">
        <v>85</v>
      </c>
      <c r="B117" s="86" t="s">
        <v>51</v>
      </c>
      <c r="C117" s="100"/>
      <c r="D117" s="12"/>
      <c r="E117" s="46" t="e">
        <f t="shared" si="5"/>
        <v>#DIV/0!</v>
      </c>
      <c r="F117" s="62">
        <f t="shared" si="10"/>
        <v>0</v>
      </c>
    </row>
    <row r="118" spans="1:6" s="5" customFormat="1" ht="31.5">
      <c r="A118" s="183">
        <v>350324</v>
      </c>
      <c r="B118" s="182" t="s">
        <v>192</v>
      </c>
      <c r="C118" s="103">
        <v>153.4</v>
      </c>
      <c r="D118" s="45">
        <v>153.4</v>
      </c>
      <c r="E118" s="46">
        <f t="shared" si="5"/>
        <v>100</v>
      </c>
      <c r="F118" s="61">
        <f t="shared" si="10"/>
        <v>0</v>
      </c>
    </row>
    <row r="119" spans="1:6" s="5" customFormat="1" ht="15.75">
      <c r="A119" s="94" t="s">
        <v>32</v>
      </c>
      <c r="B119" s="93" t="s">
        <v>59</v>
      </c>
      <c r="C119" s="104">
        <v>315</v>
      </c>
      <c r="D119" s="95">
        <v>159.8</v>
      </c>
      <c r="E119" s="46">
        <f>D119/C119*100</f>
        <v>50.730158730158735</v>
      </c>
      <c r="F119" s="62">
        <f t="shared" si="10"/>
        <v>-155.2</v>
      </c>
    </row>
    <row r="120" spans="1:6" s="5" customFormat="1" ht="63">
      <c r="A120" s="94" t="s">
        <v>47</v>
      </c>
      <c r="B120" s="93" t="s">
        <v>123</v>
      </c>
      <c r="C120" s="104">
        <v>8.2</v>
      </c>
      <c r="D120" s="95">
        <v>5.8</v>
      </c>
      <c r="E120" s="46">
        <f>D120/C120*100</f>
        <v>70.73170731707317</v>
      </c>
      <c r="F120" s="62">
        <f t="shared" si="10"/>
        <v>-2.3999999999999995</v>
      </c>
    </row>
    <row r="121" spans="1:9" s="6" customFormat="1" ht="36" customHeight="1">
      <c r="A121" s="121"/>
      <c r="B121" s="122" t="s">
        <v>72</v>
      </c>
      <c r="C121" s="123">
        <f>C74+C75+C79</f>
        <v>82482.1</v>
      </c>
      <c r="D121" s="123">
        <f>D74+D75+D79</f>
        <v>36164.2</v>
      </c>
      <c r="E121" s="124">
        <f t="shared" si="5"/>
        <v>43.84490695556975</v>
      </c>
      <c r="F121" s="125">
        <f t="shared" si="10"/>
        <v>-46317.90000000001</v>
      </c>
      <c r="I121" s="120"/>
    </row>
    <row r="122" spans="1:6" ht="45" customHeight="1">
      <c r="A122" s="126" t="s">
        <v>57</v>
      </c>
      <c r="B122" s="109" t="s">
        <v>89</v>
      </c>
      <c r="C122" s="42">
        <v>129</v>
      </c>
      <c r="D122" s="42">
        <v>128.4</v>
      </c>
      <c r="E122" s="119">
        <f t="shared" si="5"/>
        <v>99.53488372093024</v>
      </c>
      <c r="F122" s="127">
        <f t="shared" si="10"/>
        <v>-0.5999999999999943</v>
      </c>
    </row>
    <row r="123" spans="1:6" ht="48.75" customHeight="1">
      <c r="A123" s="12">
        <v>250909</v>
      </c>
      <c r="B123" s="109" t="s">
        <v>144</v>
      </c>
      <c r="C123" s="42">
        <v>-137.2</v>
      </c>
      <c r="D123" s="42"/>
      <c r="E123" s="119">
        <f>D123/C123*100</f>
        <v>0</v>
      </c>
      <c r="F123" s="119">
        <f t="shared" si="10"/>
        <v>137.2</v>
      </c>
    </row>
    <row r="124" spans="2:6" ht="15.75">
      <c r="B124" s="43"/>
      <c r="C124" s="146"/>
      <c r="D124" s="146"/>
      <c r="E124" s="44"/>
      <c r="F124" s="43"/>
    </row>
    <row r="125" spans="2:5" ht="15.75" hidden="1">
      <c r="B125" s="13" t="s">
        <v>140</v>
      </c>
      <c r="C125" s="13"/>
      <c r="D125" s="13"/>
      <c r="E125" s="44"/>
    </row>
    <row r="126" ht="14.25">
      <c r="E126" s="11"/>
    </row>
    <row r="127" spans="2:5" ht="15">
      <c r="B127" s="175" t="s">
        <v>182</v>
      </c>
      <c r="C127" s="175"/>
      <c r="D127" s="175" t="s">
        <v>183</v>
      </c>
      <c r="E127" s="176"/>
    </row>
    <row r="131" ht="15.75">
      <c r="E131" s="10"/>
    </row>
  </sheetData>
  <sheetProtection/>
  <mergeCells count="2">
    <mergeCell ref="A3:F3"/>
    <mergeCell ref="A72:G72"/>
  </mergeCells>
  <printOptions/>
  <pageMargins left="1.1811023622047245" right="0.3937007874015748" top="0.3937007874015748" bottom="0.5118110236220472" header="0.3937007874015748" footer="0.5118110236220472"/>
  <pageSetup fitToHeight="6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FIN</cp:lastModifiedBy>
  <cp:lastPrinted>2012-11-16T09:14:24Z</cp:lastPrinted>
  <dcterms:created xsi:type="dcterms:W3CDTF">2001-02-06T11:29:08Z</dcterms:created>
  <dcterms:modified xsi:type="dcterms:W3CDTF">2012-11-22T09:13:29Z</dcterms:modified>
  <cp:category/>
  <cp:version/>
  <cp:contentType/>
  <cp:contentStatus/>
</cp:coreProperties>
</file>