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0"/>
  </bookViews>
  <sheets>
    <sheet name="видатки" sheetId="1" r:id="rId1"/>
    <sheet name="Лист3" sheetId="2" r:id="rId2"/>
  </sheets>
  <definedNames>
    <definedName name="_xlnm.Print_Titles" localSheetId="0">'видатки'!$1:$2</definedName>
    <definedName name="_xlnm.Print_Area" localSheetId="0">'видатки'!$A$1:$G$120</definedName>
  </definedNames>
  <calcPr fullCalcOnLoad="1"/>
</workbook>
</file>

<file path=xl/sharedStrings.xml><?xml version="1.0" encoding="utf-8"?>
<sst xmlns="http://schemas.openxmlformats.org/spreadsheetml/2006/main" count="226" uniqueCount="196">
  <si>
    <t>Цільові фонди</t>
  </si>
  <si>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</si>
  <si>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</si>
  <si>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</si>
  <si>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</si>
  <si>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</si>
  <si>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</si>
  <si>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 xml:space="preserve">   - Утримання центрiв соцiальнихслужб для молодi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</si>
  <si>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</si>
  <si>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</si>
  <si>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</si>
  <si>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</si>
  <si>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</si>
  <si>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</si>
  <si>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</si>
  <si>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</si>
  <si>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</si>
  <si>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</si>
  <si>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</si>
  <si>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</si>
  <si>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</si>
  <si>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</si>
  <si>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</si>
  <si>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</si>
  <si>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100102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</si>
  <si>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</si>
  <si>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</si>
  <si>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</si>
  <si>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</si>
  <si>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</si>
  <si>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</si>
  <si>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</si>
  <si>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</si>
  <si>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</si>
  <si>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</si>
  <si>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</si>
  <si>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</si>
  <si>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 xml:space="preserve">   - Капітальний ремонт житлового фонду</t>
  </si>
  <si>
    <t xml:space="preserve">  - Водопроводно-каналізаційне хозяйство</t>
  </si>
  <si>
    <t xml:space="preserve">  - Інші заходи у сфері електротарнспорту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</si>
  <si>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</si>
  <si>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</si>
  <si>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</si>
  <si>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Безплатнi рецепти ветеранам війни</t>
  </si>
  <si>
    <t xml:space="preserve">   - Безплатне зубопротезування ветеранам війни, праці та почесним донорам</t>
  </si>
  <si>
    <t>091207</t>
  </si>
  <si>
    <t>307,9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</si>
  <si>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</si>
  <si>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</si>
  <si>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</si>
  <si>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</si>
  <si>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</si>
  <si>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</si>
  <si>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Видатки, пов"язані з наданням та обслуговуванням пільгових кредитів, наданих громадянам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</si>
  <si>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</si>
  <si>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</si>
  <si>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</si>
  <si>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</si>
  <si>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</si>
  <si>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</si>
  <si>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</si>
  <si>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</si>
  <si>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</si>
  <si>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</si>
  <si>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240601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</si>
  <si>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</si>
  <si>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</si>
  <si>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</si>
  <si>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</si>
  <si>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</si>
  <si>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</si>
  <si>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</si>
  <si>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</si>
  <si>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150101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</si>
  <si>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</si>
  <si>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</si>
  <si>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</si>
  <si>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</si>
  <si>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</si>
  <si>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</si>
  <si>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</si>
  <si>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</si>
  <si>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</si>
  <si>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</si>
  <si>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</si>
  <si>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</si>
  <si>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</si>
  <si>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</si>
  <si>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</si>
  <si>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</si>
  <si>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</si>
  <si>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</si>
  <si>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</si>
  <si>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</si>
  <si>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</si>
  <si>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</si>
  <si>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</si>
  <si>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</si>
  <si>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Капітальні вкладення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</si>
  <si>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</si>
  <si>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</si>
  <si>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</si>
  <si>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</si>
  <si>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t xml:space="preserve">        Роботи, пов"язані із будівництвом, реконструкцією та утриманням автошляхів</t>
  </si>
  <si>
    <t xml:space="preserve">       Охорона та раціональне  використання природних ресурсів</t>
  </si>
  <si>
    <t xml:space="preserve">       Інша діяльність у сфері охорони навколишнього природного середовища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</si>
  <si>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</si>
  <si>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</si>
  <si>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</si>
  <si>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</si>
  <si>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</si>
  <si>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</si>
  <si>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</si>
  <si>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</si>
  <si>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</si>
  <si>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</si>
  <si>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</si>
  <si>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>090405 090406</t>
  </si>
  <si>
    <t xml:space="preserve">  - Міська рада(почесні грамоти)</t>
  </si>
  <si>
    <t xml:space="preserve"> - Додатковi виплати населенню на покриття витрат з оплати житлово-комунальних послуг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</si>
  <si>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</si>
  <si>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</si>
  <si>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</si>
  <si>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</si>
  <si>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</si>
  <si>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</si>
  <si>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</si>
  <si>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</si>
  <si>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Інші джерела власних надходжень бюджетних установ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</si>
  <si>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</si>
  <si>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</si>
  <si>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</si>
  <si>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</si>
  <si>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</si>
  <si>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</si>
  <si>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</si>
  <si>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</si>
  <si>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</si>
  <si>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</si>
  <si>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</si>
  <si>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</si>
  <si>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</si>
  <si>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</si>
  <si>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100106</t>
  </si>
  <si>
    <t>Капітальний ремонт житлового фонду об'єднань співвласників багатоквартирних будинків</t>
  </si>
  <si>
    <t>240602</t>
  </si>
  <si>
    <t>Повернення коштів, наданих для кредитування громадян на будівництво( реконструкцію) та придбання житла</t>
  </si>
  <si>
    <t>070201</t>
  </si>
  <si>
    <t>Загальноосвітні школи</t>
  </si>
  <si>
    <t>Утилізація відходів</t>
  </si>
  <si>
    <t>Державна соціальна допомога інвалідам з дитинства та дітям-інвалідам</t>
  </si>
  <si>
    <t>100303</t>
  </si>
  <si>
    <t xml:space="preserve"> - Ремонтно-будівельні організації житлово-комунального господарства</t>
  </si>
  <si>
    <t>090411</t>
  </si>
  <si>
    <t xml:space="preserve"> - Кошти на забезпечення побутовим вугіллям окремих категорій населення</t>
  </si>
  <si>
    <t>100602</t>
  </si>
  <si>
    <t>Погашення заборгованості  з різниці в тарифах на теплову енергію, що вироблялася, транспортувалася та постачалася населенню</t>
  </si>
  <si>
    <t>110204</t>
  </si>
  <si>
    <t>Палаци і будинки культури, клуби та інші заклади клубного типу</t>
  </si>
  <si>
    <t>070101</t>
  </si>
  <si>
    <t>Дошкільні заклади освіти</t>
  </si>
  <si>
    <t>080101</t>
  </si>
  <si>
    <t>Лікарні</t>
  </si>
  <si>
    <t>Територіальний центр соціального обслуговування</t>
  </si>
  <si>
    <t>Теплові мережі</t>
  </si>
  <si>
    <t>Дотація житлово-комунальному господарству</t>
  </si>
  <si>
    <t>Освіта</t>
  </si>
  <si>
    <t>130107</t>
  </si>
  <si>
    <t>Утримання та навчально-тренувальна робота дитячо-юнацьких спортивних шкіл</t>
  </si>
  <si>
    <t>Землеустрій</t>
  </si>
  <si>
    <t>Органи місцевого самоврядування</t>
  </si>
  <si>
    <t>170000</t>
  </si>
  <si>
    <t>Транспорт, дорожнє госпдарство</t>
  </si>
  <si>
    <t>240000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</si>
  <si>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</si>
  <si>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070401</t>
  </si>
  <si>
    <t>Позашкільні заклади освіти,заходи із позашкільної роботи з дітьми</t>
  </si>
  <si>
    <t>070806</t>
  </si>
  <si>
    <t>Інші заклади освіти (МНВК)</t>
  </si>
  <si>
    <t xml:space="preserve">         Видатки за рахунок спеціального фонду державного бюджету</t>
  </si>
  <si>
    <t>Інші видатки на соціальний захист населення</t>
  </si>
  <si>
    <t>Соцільний захист та соціальне забезпечення</t>
  </si>
  <si>
    <t>План з урахуван-ням внесених змін на 2012р.</t>
  </si>
  <si>
    <t>210105</t>
  </si>
  <si>
    <t>Видатки на запобігання та ліквідацію надзвичайних ситуацій та наслідків стихійного лиха</t>
  </si>
  <si>
    <t>250354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</si>
  <si>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</si>
  <si>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</si>
  <si>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будівницво, реконструкцію, ремонт та утримання вулиць і доріг комунальної власності у населених пунктах</t>
  </si>
  <si>
    <t>План з урахуван-ням внесених змін на 1 півріччя 2012р.</t>
  </si>
  <si>
    <t>Виконано за 1 півріччя 2012р.</t>
  </si>
  <si>
    <t xml:space="preserve">090200 090411 </t>
  </si>
  <si>
    <t>100101</t>
  </si>
  <si>
    <t>Житлово-експлуатаційне господарство</t>
  </si>
  <si>
    <t>Секретар ради</t>
  </si>
  <si>
    <t>А.А. Гавриленко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</si>
</sst>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36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9" fillId="25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25" borderId="11" xfId="0" applyFont="1" applyFill="1" applyBorder="1" applyAlignment="1" applyProtection="1">
      <alignment horizontal="left" wrapText="1"/>
      <protection/>
    </xf>
    <xf numFmtId="172" fontId="3" fillId="25" borderId="10" xfId="0" applyNumberFormat="1" applyFont="1" applyFill="1" applyBorder="1" applyAlignment="1">
      <alignment horizontal="center"/>
    </xf>
    <xf numFmtId="172" fontId="3" fillId="25" borderId="10" xfId="0" applyNumberFormat="1" applyFont="1" applyFill="1" applyBorder="1" applyAlignment="1" applyProtection="1">
      <alignment horizontal="center"/>
      <protection/>
    </xf>
    <xf numFmtId="0" fontId="3" fillId="25" borderId="12" xfId="0" applyFont="1" applyFill="1" applyBorder="1" applyAlignment="1" applyProtection="1">
      <alignment horizontal="center"/>
      <protection/>
    </xf>
    <xf numFmtId="0" fontId="3" fillId="25" borderId="11" xfId="0" applyFont="1" applyFill="1" applyBorder="1" applyAlignment="1" applyProtection="1">
      <alignment horizontal="left" vertical="center" wrapText="1"/>
      <protection/>
    </xf>
    <xf numFmtId="172" fontId="3" fillId="25" borderId="13" xfId="0" applyNumberFormat="1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left" wrapText="1"/>
      <protection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72" fontId="12" fillId="24" borderId="10" xfId="0" applyNumberFormat="1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 wrapText="1"/>
      <protection/>
    </xf>
    <xf numFmtId="172" fontId="12" fillId="0" borderId="13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1" fontId="12" fillId="0" borderId="11" xfId="0" applyNumberFormat="1" applyFont="1" applyBorder="1" applyAlignment="1" applyProtection="1">
      <alignment horizontal="left" wrapText="1"/>
      <protection/>
    </xf>
    <xf numFmtId="172" fontId="12" fillId="24" borderId="13" xfId="0" applyNumberFormat="1" applyFont="1" applyFill="1" applyBorder="1" applyAlignment="1">
      <alignment horizontal="center"/>
    </xf>
    <xf numFmtId="172" fontId="12" fillId="24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3" fillId="25" borderId="12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 wrapText="1"/>
      <protection/>
    </xf>
    <xf numFmtId="172" fontId="3" fillId="0" borderId="13" xfId="0" applyNumberFormat="1" applyFont="1" applyBorder="1" applyAlignment="1">
      <alignment horizontal="center"/>
    </xf>
    <xf numFmtId="172" fontId="12" fillId="25" borderId="10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 horizontal="left" wrapText="1"/>
      <protection/>
    </xf>
    <xf numFmtId="0" fontId="3" fillId="25" borderId="11" xfId="0" applyFont="1" applyFill="1" applyBorder="1" applyAlignment="1" applyProtection="1">
      <alignment wrapText="1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172" fontId="3" fillId="0" borderId="14" xfId="0" applyNumberFormat="1" applyFont="1" applyBorder="1" applyAlignment="1">
      <alignment/>
    </xf>
    <xf numFmtId="172" fontId="3" fillId="24" borderId="14" xfId="0" applyNumberFormat="1" applyFont="1" applyFill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left" wrapText="1"/>
      <protection/>
    </xf>
    <xf numFmtId="172" fontId="12" fillId="0" borderId="16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9" fontId="3" fillId="25" borderId="17" xfId="0" applyNumberFormat="1" applyFont="1" applyFill="1" applyBorder="1" applyAlignment="1" applyProtection="1">
      <alignment horizontal="center"/>
      <protection/>
    </xf>
    <xf numFmtId="49" fontId="3" fillId="25" borderId="11" xfId="0" applyNumberFormat="1" applyFont="1" applyFill="1" applyBorder="1" applyAlignment="1" applyProtection="1">
      <alignment horizontal="center"/>
      <protection/>
    </xf>
    <xf numFmtId="49" fontId="3" fillId="25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>
      <alignment horizontal="center"/>
    </xf>
    <xf numFmtId="49" fontId="12" fillId="24" borderId="11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72" fontId="3" fillId="24" borderId="19" xfId="0" applyNumberFormat="1" applyFont="1" applyFill="1" applyBorder="1" applyAlignment="1" applyProtection="1">
      <alignment horizontal="center"/>
      <protection/>
    </xf>
    <xf numFmtId="0" fontId="3" fillId="24" borderId="12" xfId="0" applyFont="1" applyFill="1" applyBorder="1" applyAlignment="1" applyProtection="1">
      <alignment horizontal="center"/>
      <protection/>
    </xf>
    <xf numFmtId="172" fontId="3" fillId="24" borderId="12" xfId="0" applyNumberFormat="1" applyFont="1" applyFill="1" applyBorder="1" applyAlignment="1" applyProtection="1">
      <alignment horizontal="center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49" fontId="14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49" fontId="12" fillId="0" borderId="29" xfId="0" applyNumberFormat="1" applyFont="1" applyBorder="1" applyAlignment="1" applyProtection="1">
      <alignment horizontal="center" wrapText="1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0" fontId="3" fillId="25" borderId="17" xfId="0" applyFont="1" applyFill="1" applyBorder="1" applyAlignment="1" applyProtection="1">
      <alignment horizontal="left" wrapText="1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49" fontId="3" fillId="25" borderId="29" xfId="0" applyNumberFormat="1" applyFont="1" applyFill="1" applyBorder="1" applyAlignment="1">
      <alignment/>
    </xf>
    <xf numFmtId="0" fontId="3" fillId="25" borderId="29" xfId="0" applyFont="1" applyFill="1" applyBorder="1" applyAlignment="1">
      <alignment wrapText="1"/>
    </xf>
    <xf numFmtId="0" fontId="3" fillId="25" borderId="31" xfId="0" applyFont="1" applyFill="1" applyBorder="1" applyAlignment="1">
      <alignment horizontal="center"/>
    </xf>
    <xf numFmtId="0" fontId="12" fillId="24" borderId="11" xfId="0" applyFont="1" applyFill="1" applyBorder="1" applyAlignment="1" applyProtection="1">
      <alignment horizontal="left" vertical="center" wrapText="1"/>
      <protection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24" borderId="36" xfId="0" applyFont="1" applyFill="1" applyBorder="1" applyAlignment="1" applyProtection="1">
      <alignment horizontal="left" wrapText="1"/>
      <protection/>
    </xf>
    <xf numFmtId="0" fontId="6" fillId="0" borderId="30" xfId="0" applyFont="1" applyBorder="1" applyAlignment="1">
      <alignment/>
    </xf>
    <xf numFmtId="49" fontId="14" fillId="0" borderId="28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wrapText="1"/>
    </xf>
    <xf numFmtId="0" fontId="3" fillId="0" borderId="15" xfId="0" applyFont="1" applyBorder="1" applyAlignment="1" applyProtection="1">
      <alignment horizontal="left" wrapText="1"/>
      <protection/>
    </xf>
    <xf numFmtId="0" fontId="3" fillId="25" borderId="11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3" fillId="0" borderId="38" xfId="0" applyFont="1" applyBorder="1" applyAlignment="1">
      <alignment wrapText="1"/>
    </xf>
    <xf numFmtId="49" fontId="3" fillId="0" borderId="29" xfId="0" applyNumberFormat="1" applyFont="1" applyBorder="1" applyAlignment="1" applyProtection="1">
      <alignment horizontal="center"/>
      <protection/>
    </xf>
    <xf numFmtId="172" fontId="3" fillId="0" borderId="39" xfId="0" applyNumberFormat="1" applyFont="1" applyBorder="1" applyAlignment="1">
      <alignment/>
    </xf>
    <xf numFmtId="172" fontId="15" fillId="24" borderId="0" xfId="0" applyNumberFormat="1" applyFont="1" applyFill="1" applyBorder="1" applyAlignment="1">
      <alignment horizontal="center"/>
    </xf>
    <xf numFmtId="0" fontId="12" fillId="0" borderId="40" xfId="0" applyFont="1" applyBorder="1" applyAlignment="1" applyProtection="1">
      <alignment horizontal="left" wrapText="1"/>
      <protection/>
    </xf>
    <xf numFmtId="49" fontId="12" fillId="0" borderId="27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0" fontId="3" fillId="24" borderId="10" xfId="0" applyFont="1" applyFill="1" applyBorder="1" applyAlignment="1">
      <alignment/>
    </xf>
    <xf numFmtId="172" fontId="12" fillId="24" borderId="10" xfId="0" applyNumberFormat="1" applyFont="1" applyFill="1" applyBorder="1" applyAlignment="1">
      <alignment/>
    </xf>
    <xf numFmtId="0" fontId="12" fillId="24" borderId="10" xfId="0" applyFont="1" applyFill="1" applyBorder="1" applyAlignment="1">
      <alignment/>
    </xf>
    <xf numFmtId="172" fontId="3" fillId="24" borderId="10" xfId="0" applyNumberFormat="1" applyFont="1" applyFill="1" applyBorder="1" applyAlignment="1">
      <alignment/>
    </xf>
    <xf numFmtId="172" fontId="3" fillId="24" borderId="39" xfId="0" applyNumberFormat="1" applyFont="1" applyFill="1" applyBorder="1" applyAlignment="1">
      <alignment/>
    </xf>
    <xf numFmtId="172" fontId="12" fillId="24" borderId="14" xfId="0" applyNumberFormat="1" applyFont="1" applyFill="1" applyBorder="1" applyAlignment="1" applyProtection="1">
      <alignment horizontal="center"/>
      <protection/>
    </xf>
    <xf numFmtId="172" fontId="12" fillId="24" borderId="19" xfId="0" applyNumberFormat="1" applyFont="1" applyFill="1" applyBorder="1" applyAlignment="1" applyProtection="1">
      <alignment horizontal="center"/>
      <protection/>
    </xf>
    <xf numFmtId="172" fontId="16" fillId="24" borderId="19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/>
    </xf>
    <xf numFmtId="0" fontId="13" fillId="0" borderId="10" xfId="0" applyNumberFormat="1" applyFont="1" applyBorder="1" applyAlignment="1">
      <alignment wrapText="1"/>
    </xf>
    <xf numFmtId="172" fontId="3" fillId="25" borderId="39" xfId="0" applyNumberFormat="1" applyFont="1" applyFill="1" applyBorder="1" applyAlignment="1">
      <alignment horizontal="center"/>
    </xf>
    <xf numFmtId="49" fontId="12" fillId="0" borderId="29" xfId="0" applyNumberFormat="1" applyFont="1" applyBorder="1" applyAlignment="1" applyProtection="1">
      <alignment horizontal="center"/>
      <protection/>
    </xf>
    <xf numFmtId="172" fontId="3" fillId="25" borderId="39" xfId="0" applyNumberFormat="1" applyFont="1" applyFill="1" applyBorder="1" applyAlignment="1" applyProtection="1">
      <alignment horizontal="center"/>
      <protection/>
    </xf>
    <xf numFmtId="0" fontId="3" fillId="25" borderId="41" xfId="0" applyFont="1" applyFill="1" applyBorder="1" applyAlignment="1" applyProtection="1">
      <alignment horizontal="center"/>
      <protection/>
    </xf>
    <xf numFmtId="0" fontId="3" fillId="25" borderId="10" xfId="0" applyFont="1" applyFill="1" applyBorder="1" applyAlignment="1">
      <alignment wrapText="1"/>
    </xf>
    <xf numFmtId="0" fontId="3" fillId="25" borderId="10" xfId="0" applyFont="1" applyFill="1" applyBorder="1" applyAlignment="1" applyProtection="1">
      <alignment horizontal="center"/>
      <protection/>
    </xf>
    <xf numFmtId="49" fontId="3" fillId="25" borderId="10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3" fillId="24" borderId="1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>
      <alignment/>
    </xf>
    <xf numFmtId="49" fontId="12" fillId="8" borderId="29" xfId="0" applyNumberFormat="1" applyFont="1" applyFill="1" applyBorder="1" applyAlignment="1" applyProtection="1">
      <alignment horizontal="center"/>
      <protection/>
    </xf>
    <xf numFmtId="0" fontId="3" fillId="8" borderId="38" xfId="0" applyFont="1" applyFill="1" applyBorder="1" applyAlignment="1">
      <alignment wrapText="1"/>
    </xf>
    <xf numFmtId="172" fontId="3" fillId="8" borderId="39" xfId="0" applyNumberFormat="1" applyFont="1" applyFill="1" applyBorder="1" applyAlignment="1">
      <alignment/>
    </xf>
    <xf numFmtId="172" fontId="3" fillId="8" borderId="42" xfId="0" applyNumberFormat="1" applyFont="1" applyFill="1" applyBorder="1" applyAlignment="1" applyProtection="1">
      <alignment horizontal="center"/>
      <protection/>
    </xf>
    <xf numFmtId="172" fontId="3" fillId="24" borderId="41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wrapText="1"/>
      <protection/>
    </xf>
    <xf numFmtId="172" fontId="3" fillId="24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3" fillId="0" borderId="43" xfId="0" applyFont="1" applyBorder="1" applyAlignment="1">
      <alignment wrapText="1"/>
    </xf>
    <xf numFmtId="49" fontId="12" fillId="0" borderId="11" xfId="0" applyNumberFormat="1" applyFont="1" applyBorder="1" applyAlignment="1" applyProtection="1">
      <alignment horizontal="center"/>
      <protection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 applyProtection="1">
      <alignment horizontal="left" wrapText="1"/>
      <protection/>
    </xf>
    <xf numFmtId="172" fontId="12" fillId="24" borderId="10" xfId="0" applyNumberFormat="1" applyFont="1" applyFill="1" applyBorder="1" applyAlignment="1">
      <alignment/>
    </xf>
    <xf numFmtId="172" fontId="12" fillId="24" borderId="14" xfId="0" applyNumberFormat="1" applyFont="1" applyFill="1" applyBorder="1" applyAlignment="1" applyProtection="1">
      <alignment horizontal="center"/>
      <protection/>
    </xf>
    <xf numFmtId="172" fontId="12" fillId="24" borderId="19" xfId="0" applyNumberFormat="1" applyFont="1" applyFill="1" applyBorder="1" applyAlignment="1" applyProtection="1">
      <alignment horizontal="center"/>
      <protection/>
    </xf>
    <xf numFmtId="172" fontId="3" fillId="24" borderId="14" xfId="0" applyNumberFormat="1" applyFont="1" applyFill="1" applyBorder="1" applyAlignment="1" applyProtection="1">
      <alignment horizontal="center"/>
      <protection/>
    </xf>
    <xf numFmtId="172" fontId="3" fillId="24" borderId="19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Alignment="1">
      <alignment/>
    </xf>
    <xf numFmtId="0" fontId="12" fillId="0" borderId="36" xfId="0" applyFont="1" applyBorder="1" applyAlignment="1">
      <alignment wrapText="1"/>
    </xf>
    <xf numFmtId="172" fontId="12" fillId="0" borderId="10" xfId="0" applyNumberFormat="1" applyFont="1" applyBorder="1" applyAlignment="1">
      <alignment/>
    </xf>
    <xf numFmtId="0" fontId="12" fillId="24" borderId="12" xfId="0" applyFont="1" applyFill="1" applyBorder="1" applyAlignment="1" applyProtection="1">
      <alignment horizontal="center"/>
      <protection/>
    </xf>
    <xf numFmtId="172" fontId="12" fillId="24" borderId="12" xfId="0" applyNumberFormat="1" applyFont="1" applyFill="1" applyBorder="1" applyAlignment="1" applyProtection="1">
      <alignment horizontal="center"/>
      <protection/>
    </xf>
    <xf numFmtId="0" fontId="3" fillId="0" borderId="36" xfId="0" applyFont="1" applyBorder="1" applyAlignment="1">
      <alignment wrapText="1"/>
    </xf>
    <xf numFmtId="172" fontId="3" fillId="24" borderId="12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6" fillId="0" borderId="10" xfId="0" applyFont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>
      <alignment/>
    </xf>
    <xf numFmtId="49" fontId="3" fillId="6" borderId="11" xfId="0" applyNumberFormat="1" applyFont="1" applyFill="1" applyBorder="1" applyAlignment="1" applyProtection="1">
      <alignment horizontal="center"/>
      <protection/>
    </xf>
    <xf numFmtId="0" fontId="3" fillId="6" borderId="11" xfId="0" applyFont="1" applyFill="1" applyBorder="1" applyAlignment="1" applyProtection="1">
      <alignment horizontal="left" wrapText="1"/>
      <protection/>
    </xf>
    <xf numFmtId="172" fontId="3" fillId="6" borderId="13" xfId="0" applyNumberFormat="1" applyFont="1" applyFill="1" applyBorder="1" applyAlignment="1">
      <alignment horizontal="center"/>
    </xf>
    <xf numFmtId="172" fontId="3" fillId="6" borderId="10" xfId="0" applyNumberFormat="1" applyFont="1" applyFill="1" applyBorder="1" applyAlignment="1">
      <alignment horizontal="center"/>
    </xf>
    <xf numFmtId="172" fontId="3" fillId="6" borderId="10" xfId="0" applyNumberFormat="1" applyFont="1" applyFill="1" applyBorder="1" applyAlignment="1" applyProtection="1">
      <alignment horizontal="center"/>
      <protection/>
    </xf>
    <xf numFmtId="0" fontId="3" fillId="6" borderId="12" xfId="0" applyFont="1" applyFill="1" applyBorder="1" applyAlignment="1" applyProtection="1">
      <alignment horizontal="center"/>
      <protection/>
    </xf>
    <xf numFmtId="172" fontId="3" fillId="25" borderId="10" xfId="0" applyNumberFormat="1" applyFont="1" applyFill="1" applyBorder="1" applyAlignment="1">
      <alignment horizontal="center"/>
    </xf>
    <xf numFmtId="172" fontId="19" fillId="24" borderId="19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 wrapText="1"/>
      <protection/>
    </xf>
    <xf numFmtId="49" fontId="3" fillId="8" borderId="44" xfId="0" applyNumberFormat="1" applyFont="1" applyFill="1" applyBorder="1" applyAlignment="1">
      <alignment/>
    </xf>
    <xf numFmtId="0" fontId="3" fillId="8" borderId="44" xfId="0" applyFont="1" applyFill="1" applyBorder="1" applyAlignment="1">
      <alignment wrapText="1"/>
    </xf>
    <xf numFmtId="172" fontId="3" fillId="8" borderId="45" xfId="0" applyNumberFormat="1" applyFont="1" applyFill="1" applyBorder="1" applyAlignment="1">
      <alignment horizontal="center"/>
    </xf>
    <xf numFmtId="172" fontId="17" fillId="8" borderId="46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172" fontId="12" fillId="0" borderId="13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48" xfId="0" applyBorder="1" applyAlignment="1">
      <alignment/>
    </xf>
    <xf numFmtId="0" fontId="3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zoomScalePageLayoutView="0" workbookViewId="0" topLeftCell="A1">
      <selection activeCell="A1" sqref="A1:G120"/>
    </sheetView>
  </sheetViews>
  <sheetFormatPr defaultColWidth="9.00390625" defaultRowHeight="12.75"/>
  <cols>
    <col min="2" max="2" width="52.875" style="0" customWidth="1"/>
    <col min="3" max="3" width="11.875" style="0" customWidth="1"/>
    <col min="4" max="4" width="11.00390625" style="0" customWidth="1"/>
    <col min="5" max="5" width="10.50390625" style="0" customWidth="1"/>
    <col min="6" max="6" width="10.875" style="0" customWidth="1"/>
    <col min="7" max="7" width="0.37109375" style="0" customWidth="1"/>
    <col min="8" max="8" width="10.62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6" ht="96.75" customHeight="1" thickBot="1">
      <c r="A1" s="70" t="s">
        <v>101</v>
      </c>
      <c r="B1" s="89" t="s">
        <v>100</v>
      </c>
      <c r="C1" s="63" t="s">
        <v>189</v>
      </c>
      <c r="D1" s="64" t="s">
        <v>190</v>
      </c>
      <c r="E1" s="81" t="s">
        <v>129</v>
      </c>
      <c r="F1" s="65" t="s">
        <v>127</v>
      </c>
    </row>
    <row r="2" spans="1:6" ht="16.5" thickBot="1">
      <c r="A2" s="71">
        <v>1</v>
      </c>
      <c r="B2" s="66">
        <v>2</v>
      </c>
      <c r="C2" s="67">
        <v>3</v>
      </c>
      <c r="D2" s="68">
        <v>4</v>
      </c>
      <c r="E2" s="68">
        <v>5</v>
      </c>
      <c r="F2" s="69">
        <v>6</v>
      </c>
    </row>
    <row r="3" spans="1:6" ht="21" customHeight="1" thickBot="1">
      <c r="A3" s="178" t="s">
        <v>1</v>
      </c>
      <c r="B3" s="179"/>
      <c r="C3" s="179"/>
      <c r="D3" s="179"/>
      <c r="E3" s="179"/>
      <c r="F3" s="180"/>
    </row>
    <row r="4" spans="1:6" s="1" customFormat="1" ht="30" customHeight="1">
      <c r="A4" s="51" t="s">
        <v>3</v>
      </c>
      <c r="B4" s="74" t="s">
        <v>77</v>
      </c>
      <c r="C4" s="19">
        <v>12839.7</v>
      </c>
      <c r="D4" s="15">
        <v>11816.7</v>
      </c>
      <c r="E4" s="16">
        <f aca="true" t="shared" si="0" ref="E4:E47">D4/C4*100</f>
        <v>92.03252412439544</v>
      </c>
      <c r="F4" s="17">
        <f aca="true" t="shared" si="1" ref="F4:F35">D4-C4</f>
        <v>-1023</v>
      </c>
    </row>
    <row r="5" spans="1:6" ht="45.75" customHeight="1" hidden="1">
      <c r="A5" s="52" t="s">
        <v>4</v>
      </c>
      <c r="B5" s="18" t="s">
        <v>106</v>
      </c>
      <c r="C5" s="19"/>
      <c r="D5" s="19"/>
      <c r="E5" s="16" t="e">
        <f t="shared" si="0"/>
        <v>#DIV/0!</v>
      </c>
      <c r="F5" s="17">
        <f t="shared" si="1"/>
        <v>0</v>
      </c>
    </row>
    <row r="6" spans="1:6" ht="30.75" customHeight="1">
      <c r="A6" s="53" t="s">
        <v>47</v>
      </c>
      <c r="B6" s="14" t="s">
        <v>107</v>
      </c>
      <c r="C6" s="19">
        <v>71609.2</v>
      </c>
      <c r="D6" s="15">
        <v>64496.3</v>
      </c>
      <c r="E6" s="16">
        <f t="shared" si="0"/>
        <v>90.06705842266078</v>
      </c>
      <c r="F6" s="17">
        <f t="shared" si="1"/>
        <v>-7112.899999999994</v>
      </c>
    </row>
    <row r="7" spans="1:6" ht="18" customHeight="1">
      <c r="A7" s="52" t="s">
        <v>111</v>
      </c>
      <c r="B7" s="14" t="s">
        <v>78</v>
      </c>
      <c r="C7" s="19">
        <v>44980.2</v>
      </c>
      <c r="D7" s="15">
        <v>42340.7</v>
      </c>
      <c r="E7" s="16">
        <f t="shared" si="0"/>
        <v>94.13186246392857</v>
      </c>
      <c r="F7" s="17">
        <f t="shared" si="1"/>
        <v>-2639.5</v>
      </c>
    </row>
    <row r="8" spans="1:6" ht="16.5" customHeight="1">
      <c r="A8" s="54"/>
      <c r="B8" s="22" t="s">
        <v>29</v>
      </c>
      <c r="C8" s="28">
        <f>C7-C10</f>
        <v>44925.2</v>
      </c>
      <c r="D8" s="28">
        <f>D7-D10</f>
        <v>42285.799999999996</v>
      </c>
      <c r="E8" s="25">
        <f t="shared" si="0"/>
        <v>94.12490094646212</v>
      </c>
      <c r="F8" s="26">
        <f t="shared" si="1"/>
        <v>-2639.4000000000015</v>
      </c>
    </row>
    <row r="9" spans="1:6" ht="1.5" customHeight="1" hidden="1">
      <c r="A9" s="54"/>
      <c r="B9" s="27" t="s">
        <v>43</v>
      </c>
      <c r="C9" s="28"/>
      <c r="D9" s="29"/>
      <c r="E9" s="25" t="e">
        <f t="shared" si="0"/>
        <v>#DIV/0!</v>
      </c>
      <c r="F9" s="30">
        <f t="shared" si="1"/>
        <v>0</v>
      </c>
    </row>
    <row r="10" spans="1:6" ht="31.5" customHeight="1" thickBot="1">
      <c r="A10" s="55"/>
      <c r="B10" s="22" t="s">
        <v>44</v>
      </c>
      <c r="C10" s="28">
        <v>55</v>
      </c>
      <c r="D10" s="29">
        <v>54.9</v>
      </c>
      <c r="E10" s="25">
        <f t="shared" si="0"/>
        <v>99.81818181818181</v>
      </c>
      <c r="F10" s="26">
        <f t="shared" si="1"/>
        <v>-0.10000000000000142</v>
      </c>
    </row>
    <row r="11" spans="1:10" ht="29.25" customHeight="1">
      <c r="A11" s="51" t="s">
        <v>112</v>
      </c>
      <c r="B11" s="14" t="s">
        <v>5</v>
      </c>
      <c r="C11" s="19">
        <f>SUM(C12:C31)</f>
        <v>59971.9</v>
      </c>
      <c r="D11" s="19">
        <f>SUM(D12:D31)</f>
        <v>59686.1</v>
      </c>
      <c r="E11" s="16">
        <f t="shared" si="0"/>
        <v>99.52344347936283</v>
      </c>
      <c r="F11" s="17">
        <f t="shared" si="1"/>
        <v>-285.8000000000029</v>
      </c>
      <c r="H11" s="96"/>
      <c r="I11" s="96"/>
      <c r="J11" s="96"/>
    </row>
    <row r="12" spans="1:9" ht="156.75" customHeight="1">
      <c r="A12" s="167" t="s">
        <v>191</v>
      </c>
      <c r="B12" s="22" t="s">
        <v>174</v>
      </c>
      <c r="C12" s="28">
        <v>13278.3</v>
      </c>
      <c r="D12" s="28">
        <v>13274.1</v>
      </c>
      <c r="E12" s="25">
        <f t="shared" si="0"/>
        <v>99.96836944488376</v>
      </c>
      <c r="F12" s="26">
        <f t="shared" si="1"/>
        <v>-4.199999999998909</v>
      </c>
      <c r="H12" s="92"/>
      <c r="I12" s="92"/>
    </row>
    <row r="13" spans="1:9" ht="15" customHeight="1">
      <c r="A13" s="56" t="s">
        <v>113</v>
      </c>
      <c r="B13" s="22" t="s">
        <v>6</v>
      </c>
      <c r="C13" s="28">
        <v>25867.1</v>
      </c>
      <c r="D13" s="23">
        <v>25866.2</v>
      </c>
      <c r="E13" s="25">
        <f t="shared" si="0"/>
        <v>99.99652067684434</v>
      </c>
      <c r="F13" s="26">
        <f t="shared" si="1"/>
        <v>-0.8999999999978172</v>
      </c>
      <c r="H13" s="92"/>
      <c r="I13" s="92"/>
    </row>
    <row r="14" spans="1:9" ht="30.75" customHeight="1">
      <c r="A14" s="111" t="s">
        <v>131</v>
      </c>
      <c r="B14" s="22" t="s">
        <v>132</v>
      </c>
      <c r="C14" s="23">
        <v>239.6</v>
      </c>
      <c r="D14" s="23">
        <v>239.6</v>
      </c>
      <c r="E14" s="25">
        <f t="shared" si="0"/>
        <v>100</v>
      </c>
      <c r="F14" s="26">
        <f t="shared" si="1"/>
        <v>0</v>
      </c>
      <c r="H14" s="92"/>
      <c r="I14" s="92"/>
    </row>
    <row r="15" spans="1:9" ht="49.5" customHeight="1" thickBot="1">
      <c r="A15" s="72" t="s">
        <v>117</v>
      </c>
      <c r="B15" s="22" t="s">
        <v>119</v>
      </c>
      <c r="C15" s="28">
        <v>12848.7</v>
      </c>
      <c r="D15" s="28">
        <v>12848.4</v>
      </c>
      <c r="E15" s="25">
        <f t="shared" si="0"/>
        <v>99.99766513343762</v>
      </c>
      <c r="F15" s="26">
        <f t="shared" si="1"/>
        <v>-0.3000000000010914</v>
      </c>
      <c r="H15" s="92"/>
      <c r="I15" s="92"/>
    </row>
    <row r="16" spans="1:9" ht="15.75" customHeight="1">
      <c r="A16" s="98" t="s">
        <v>20</v>
      </c>
      <c r="B16" s="22" t="s">
        <v>92</v>
      </c>
      <c r="C16" s="48">
        <v>147</v>
      </c>
      <c r="D16" s="49">
        <v>96.6</v>
      </c>
      <c r="E16" s="25">
        <f t="shared" si="0"/>
        <v>65.71428571428571</v>
      </c>
      <c r="F16" s="26">
        <f t="shared" si="1"/>
        <v>-50.400000000000006</v>
      </c>
      <c r="H16" s="92"/>
      <c r="I16" s="92"/>
    </row>
    <row r="17" spans="1:9" ht="75.75" customHeight="1">
      <c r="A17" s="99" t="s">
        <v>121</v>
      </c>
      <c r="B17" s="97" t="s">
        <v>122</v>
      </c>
      <c r="C17" s="48">
        <v>89</v>
      </c>
      <c r="D17" s="49">
        <v>89</v>
      </c>
      <c r="E17" s="25">
        <f t="shared" si="0"/>
        <v>100</v>
      </c>
      <c r="F17" s="26">
        <f t="shared" si="1"/>
        <v>0</v>
      </c>
      <c r="H17" s="92"/>
      <c r="I17" s="92"/>
    </row>
    <row r="18" spans="1:9" ht="43.5" customHeight="1" hidden="1">
      <c r="A18" s="73" t="s">
        <v>153</v>
      </c>
      <c r="B18" s="22" t="s">
        <v>154</v>
      </c>
      <c r="C18" s="28">
        <v>0</v>
      </c>
      <c r="D18" s="29">
        <v>0</v>
      </c>
      <c r="E18" s="25" t="e">
        <f t="shared" si="0"/>
        <v>#DIV/0!</v>
      </c>
      <c r="F18" s="26">
        <f t="shared" si="1"/>
        <v>0</v>
      </c>
      <c r="H18" s="92"/>
      <c r="I18" s="92"/>
    </row>
    <row r="19" spans="1:9" ht="30" customHeight="1">
      <c r="A19" s="56" t="s">
        <v>21</v>
      </c>
      <c r="B19" s="22" t="s">
        <v>7</v>
      </c>
      <c r="C19" s="28">
        <v>443.5</v>
      </c>
      <c r="D19" s="24">
        <v>343.5</v>
      </c>
      <c r="E19" s="25">
        <f t="shared" si="0"/>
        <v>77.45208568207441</v>
      </c>
      <c r="F19" s="26">
        <f t="shared" si="1"/>
        <v>-100</v>
      </c>
      <c r="H19" s="92"/>
      <c r="I19" s="92"/>
    </row>
    <row r="20" spans="1:9" ht="19.5" customHeight="1" hidden="1">
      <c r="A20" s="56" t="s">
        <v>40</v>
      </c>
      <c r="B20" s="22" t="s">
        <v>79</v>
      </c>
      <c r="C20" s="28"/>
      <c r="D20" s="24"/>
      <c r="E20" s="25" t="e">
        <f t="shared" si="0"/>
        <v>#DIV/0!</v>
      </c>
      <c r="F20" s="26">
        <f t="shared" si="1"/>
        <v>0</v>
      </c>
      <c r="H20" s="92"/>
      <c r="I20" s="92"/>
    </row>
    <row r="21" spans="1:9" ht="30.75" customHeight="1">
      <c r="A21" s="56" t="s">
        <v>22</v>
      </c>
      <c r="B21" s="22" t="s">
        <v>71</v>
      </c>
      <c r="C21" s="28">
        <v>5.2</v>
      </c>
      <c r="D21" s="29">
        <v>3.7</v>
      </c>
      <c r="E21" s="25">
        <f t="shared" si="0"/>
        <v>71.15384615384616</v>
      </c>
      <c r="F21" s="26">
        <f t="shared" si="1"/>
        <v>-1.5</v>
      </c>
      <c r="H21" s="92"/>
      <c r="I21" s="92"/>
    </row>
    <row r="22" spans="1:9" ht="28.5" customHeight="1" hidden="1">
      <c r="A22" s="56" t="s">
        <v>8</v>
      </c>
      <c r="B22" s="22" t="s">
        <v>94</v>
      </c>
      <c r="C22" s="28"/>
      <c r="D22" s="24"/>
      <c r="E22" s="25" t="e">
        <f t="shared" si="0"/>
        <v>#DIV/0!</v>
      </c>
      <c r="F22" s="26">
        <f t="shared" si="1"/>
        <v>0</v>
      </c>
      <c r="H22" s="92"/>
      <c r="I22" s="92"/>
    </row>
    <row r="23" spans="1:9" ht="45.75" customHeight="1">
      <c r="A23" s="56" t="s">
        <v>42</v>
      </c>
      <c r="B23" s="31" t="s">
        <v>41</v>
      </c>
      <c r="C23" s="28">
        <v>189.9</v>
      </c>
      <c r="D23" s="29">
        <v>188.4</v>
      </c>
      <c r="E23" s="25">
        <f t="shared" si="0"/>
        <v>99.21011058451816</v>
      </c>
      <c r="F23" s="26">
        <f t="shared" si="1"/>
        <v>-1.5</v>
      </c>
      <c r="H23" s="92"/>
      <c r="I23" s="92"/>
    </row>
    <row r="24" spans="1:9" ht="45.75" customHeight="1" hidden="1">
      <c r="A24" s="56" t="s">
        <v>42</v>
      </c>
      <c r="B24" s="31"/>
      <c r="C24" s="28"/>
      <c r="D24" s="29"/>
      <c r="E24" s="25"/>
      <c r="F24" s="26"/>
      <c r="H24" s="92"/>
      <c r="I24" s="92"/>
    </row>
    <row r="25" spans="1:6" ht="45" customHeight="1">
      <c r="A25" s="56" t="s">
        <v>23</v>
      </c>
      <c r="B25" s="22" t="s">
        <v>27</v>
      </c>
      <c r="C25" s="28">
        <v>1565.4</v>
      </c>
      <c r="D25" s="29">
        <v>1510.6</v>
      </c>
      <c r="E25" s="25">
        <f t="shared" si="0"/>
        <v>96.4992973042034</v>
      </c>
      <c r="F25" s="26">
        <f t="shared" si="1"/>
        <v>-54.80000000000018</v>
      </c>
    </row>
    <row r="26" spans="1:6" ht="25.5" customHeight="1" hidden="1">
      <c r="A26" s="56" t="s">
        <v>42</v>
      </c>
      <c r="B26" s="22" t="s">
        <v>50</v>
      </c>
      <c r="C26" s="28"/>
      <c r="D26" s="29"/>
      <c r="E26" s="25" t="e">
        <f>D26/C26*100</f>
        <v>#DIV/0!</v>
      </c>
      <c r="F26" s="26">
        <f>D26-C26</f>
        <v>0</v>
      </c>
    </row>
    <row r="27" spans="1:6" ht="45.75" customHeight="1">
      <c r="A27" s="56" t="s">
        <v>133</v>
      </c>
      <c r="B27" s="22" t="s">
        <v>135</v>
      </c>
      <c r="C27" s="28">
        <v>295.9</v>
      </c>
      <c r="D27" s="29">
        <v>290.3</v>
      </c>
      <c r="E27" s="25">
        <f>D27/C27*100</f>
        <v>98.10746873943901</v>
      </c>
      <c r="F27" s="26">
        <f>D27-C27</f>
        <v>-5.599999999999966</v>
      </c>
    </row>
    <row r="28" spans="1:6" ht="34.5" customHeight="1">
      <c r="A28" s="56" t="s">
        <v>134</v>
      </c>
      <c r="B28" s="22" t="s">
        <v>136</v>
      </c>
      <c r="C28" s="28">
        <v>321.9</v>
      </c>
      <c r="D28" s="29">
        <v>293.7</v>
      </c>
      <c r="E28" s="25">
        <f>D28/C28*100</f>
        <v>91.23951537744641</v>
      </c>
      <c r="F28" s="26">
        <f>D28-C28</f>
        <v>-28.19999999999999</v>
      </c>
    </row>
    <row r="29" spans="1:6" ht="60" customHeight="1">
      <c r="A29" s="56" t="s">
        <v>45</v>
      </c>
      <c r="B29" s="22" t="s">
        <v>95</v>
      </c>
      <c r="C29" s="28">
        <v>76.5</v>
      </c>
      <c r="D29" s="29">
        <v>64.7</v>
      </c>
      <c r="E29" s="25">
        <f t="shared" si="0"/>
        <v>84.57516339869281</v>
      </c>
      <c r="F29" s="75">
        <f t="shared" si="1"/>
        <v>-11.799999999999997</v>
      </c>
    </row>
    <row r="30" spans="1:6" ht="45" customHeight="1">
      <c r="A30" s="56" t="s">
        <v>9</v>
      </c>
      <c r="B30" s="22" t="s">
        <v>72</v>
      </c>
      <c r="C30" s="28">
        <v>58.9</v>
      </c>
      <c r="D30" s="29">
        <v>32.3</v>
      </c>
      <c r="E30" s="25">
        <f t="shared" si="0"/>
        <v>54.83870967741935</v>
      </c>
      <c r="F30" s="26">
        <f t="shared" si="1"/>
        <v>-26.6</v>
      </c>
    </row>
    <row r="31" spans="1:6" ht="45" customHeight="1">
      <c r="A31" s="56" t="s">
        <v>130</v>
      </c>
      <c r="B31" s="22" t="s">
        <v>150</v>
      </c>
      <c r="C31" s="28">
        <v>4545</v>
      </c>
      <c r="D31" s="28">
        <v>4545</v>
      </c>
      <c r="E31" s="25">
        <f t="shared" si="0"/>
        <v>100</v>
      </c>
      <c r="F31" s="26">
        <f t="shared" si="1"/>
        <v>0</v>
      </c>
    </row>
    <row r="32" spans="1:6" ht="29.25" customHeight="1">
      <c r="A32" s="52" t="s">
        <v>115</v>
      </c>
      <c r="B32" s="14" t="s">
        <v>10</v>
      </c>
      <c r="C32" s="19">
        <f>C33+C34+C37+C38+C39+C40</f>
        <v>2654.4</v>
      </c>
      <c r="D32" s="19">
        <f>D33+D34+D37+D38+D39+D40</f>
        <v>1621.7</v>
      </c>
      <c r="E32" s="16">
        <f t="shared" si="0"/>
        <v>61.094786015672085</v>
      </c>
      <c r="F32" s="17">
        <f t="shared" si="1"/>
        <v>-1032.7</v>
      </c>
    </row>
    <row r="33" spans="1:6" ht="30.75" customHeight="1" hidden="1">
      <c r="A33" s="56" t="s">
        <v>24</v>
      </c>
      <c r="B33" s="22" t="s">
        <v>37</v>
      </c>
      <c r="C33" s="28"/>
      <c r="D33" s="29"/>
      <c r="E33" s="25" t="e">
        <f t="shared" si="0"/>
        <v>#DIV/0!</v>
      </c>
      <c r="F33" s="75">
        <f t="shared" si="1"/>
        <v>0</v>
      </c>
    </row>
    <row r="34" spans="1:6" ht="28.5" customHeight="1">
      <c r="A34" s="56" t="s">
        <v>33</v>
      </c>
      <c r="B34" s="22" t="s">
        <v>34</v>
      </c>
      <c r="C34" s="23">
        <v>467</v>
      </c>
      <c r="D34" s="29">
        <v>365.2</v>
      </c>
      <c r="E34" s="25">
        <f t="shared" si="0"/>
        <v>78.20128479657387</v>
      </c>
      <c r="F34" s="26">
        <f t="shared" si="1"/>
        <v>-101.80000000000001</v>
      </c>
    </row>
    <row r="35" spans="1:6" ht="31.5" hidden="1">
      <c r="A35" s="56" t="s">
        <v>63</v>
      </c>
      <c r="B35" s="22" t="s">
        <v>58</v>
      </c>
      <c r="C35" s="23"/>
      <c r="D35" s="24"/>
      <c r="E35" s="25" t="e">
        <f t="shared" si="0"/>
        <v>#DIV/0!</v>
      </c>
      <c r="F35" s="26">
        <f t="shared" si="1"/>
        <v>0</v>
      </c>
    </row>
    <row r="36" spans="1:6" ht="15.75" hidden="1">
      <c r="A36" s="56" t="s">
        <v>46</v>
      </c>
      <c r="B36" s="22" t="s">
        <v>38</v>
      </c>
      <c r="C36" s="23"/>
      <c r="D36" s="24"/>
      <c r="E36" s="25" t="e">
        <f t="shared" si="0"/>
        <v>#DIV/0!</v>
      </c>
      <c r="F36" s="26"/>
    </row>
    <row r="37" spans="1:6" ht="16.5" customHeight="1">
      <c r="A37" s="56" t="s">
        <v>51</v>
      </c>
      <c r="B37" s="22" t="s">
        <v>66</v>
      </c>
      <c r="C37" s="28">
        <v>16.3</v>
      </c>
      <c r="D37" s="29">
        <v>16.3</v>
      </c>
      <c r="E37" s="25">
        <f t="shared" si="0"/>
        <v>100</v>
      </c>
      <c r="F37" s="75">
        <f aca="true" t="shared" si="2" ref="F37:F63">D37-C37</f>
        <v>0</v>
      </c>
    </row>
    <row r="38" spans="1:6" ht="30.75" customHeight="1" hidden="1">
      <c r="A38" s="56" t="s">
        <v>65</v>
      </c>
      <c r="B38" s="22" t="s">
        <v>67</v>
      </c>
      <c r="C38" s="23"/>
      <c r="D38" s="29"/>
      <c r="E38" s="25" t="e">
        <f t="shared" si="0"/>
        <v>#DIV/0!</v>
      </c>
      <c r="F38" s="26">
        <f t="shared" si="2"/>
        <v>0</v>
      </c>
    </row>
    <row r="39" spans="1:6" ht="15" customHeight="1">
      <c r="A39" s="56" t="s">
        <v>102</v>
      </c>
      <c r="B39" s="22" t="s">
        <v>80</v>
      </c>
      <c r="C39" s="28">
        <v>2171.1</v>
      </c>
      <c r="D39" s="29">
        <v>1240.2</v>
      </c>
      <c r="E39" s="25">
        <f t="shared" si="0"/>
        <v>57.12311731380406</v>
      </c>
      <c r="F39" s="26">
        <f t="shared" si="2"/>
        <v>-930.8999999999999</v>
      </c>
    </row>
    <row r="40" spans="1:6" ht="47.25" customHeight="1" hidden="1">
      <c r="A40" s="56" t="s">
        <v>151</v>
      </c>
      <c r="B40" s="22" t="s">
        <v>152</v>
      </c>
      <c r="C40" s="28"/>
      <c r="D40" s="29"/>
      <c r="E40" s="25" t="e">
        <f t="shared" si="0"/>
        <v>#DIV/0!</v>
      </c>
      <c r="F40" s="26">
        <f t="shared" si="2"/>
        <v>0</v>
      </c>
    </row>
    <row r="41" spans="1:6" ht="28.5" customHeight="1">
      <c r="A41" s="52" t="s">
        <v>116</v>
      </c>
      <c r="B41" s="91" t="s">
        <v>108</v>
      </c>
      <c r="C41" s="19">
        <f>SUM(C42:C44)</f>
        <v>8352.1</v>
      </c>
      <c r="D41" s="19">
        <f>SUM(D42:D44)</f>
        <v>7398.5</v>
      </c>
      <c r="E41" s="16">
        <f t="shared" si="0"/>
        <v>88.58251218256487</v>
      </c>
      <c r="F41" s="17">
        <f t="shared" si="2"/>
        <v>-953.6000000000004</v>
      </c>
    </row>
    <row r="42" spans="1:6" ht="13.5" customHeight="1">
      <c r="A42" s="56" t="s">
        <v>12</v>
      </c>
      <c r="B42" s="22" t="s">
        <v>11</v>
      </c>
      <c r="C42" s="28">
        <v>7428.7</v>
      </c>
      <c r="D42" s="24">
        <v>6543.7</v>
      </c>
      <c r="E42" s="25">
        <f t="shared" si="0"/>
        <v>88.08674465249639</v>
      </c>
      <c r="F42" s="26">
        <f t="shared" si="2"/>
        <v>-885</v>
      </c>
    </row>
    <row r="43" spans="1:6" ht="12.75" customHeight="1">
      <c r="A43" s="57"/>
      <c r="B43" s="22" t="s">
        <v>13</v>
      </c>
      <c r="C43" s="28">
        <v>923.4</v>
      </c>
      <c r="D43" s="29">
        <v>854.8</v>
      </c>
      <c r="E43" s="25">
        <f t="shared" si="0"/>
        <v>92.57093350660602</v>
      </c>
      <c r="F43" s="26">
        <f t="shared" si="2"/>
        <v>-68.60000000000002</v>
      </c>
    </row>
    <row r="44" spans="1:6" s="2" customFormat="1" ht="14.25" customHeight="1" hidden="1">
      <c r="A44" s="56" t="s">
        <v>12</v>
      </c>
      <c r="B44" s="22" t="s">
        <v>118</v>
      </c>
      <c r="C44" s="28"/>
      <c r="D44" s="29"/>
      <c r="E44" s="25" t="e">
        <f t="shared" si="0"/>
        <v>#DIV/0!</v>
      </c>
      <c r="F44" s="26">
        <f t="shared" si="2"/>
        <v>0</v>
      </c>
    </row>
    <row r="45" spans="1:6" ht="15" customHeight="1">
      <c r="A45" s="52" t="s">
        <v>15</v>
      </c>
      <c r="B45" s="14" t="s">
        <v>14</v>
      </c>
      <c r="C45" s="19">
        <f>C46+C47+C48</f>
        <v>655.3</v>
      </c>
      <c r="D45" s="19">
        <f>D46+D47+D48</f>
        <v>556.2</v>
      </c>
      <c r="E45" s="38">
        <f t="shared" si="0"/>
        <v>84.87715550129712</v>
      </c>
      <c r="F45" s="17">
        <f t="shared" si="2"/>
        <v>-99.09999999999991</v>
      </c>
    </row>
    <row r="46" spans="1:6" ht="21" customHeight="1">
      <c r="A46" s="58" t="s">
        <v>75</v>
      </c>
      <c r="B46" s="79" t="s">
        <v>96</v>
      </c>
      <c r="C46" s="32">
        <v>300</v>
      </c>
      <c r="D46" s="33">
        <v>300</v>
      </c>
      <c r="E46" s="25">
        <f t="shared" si="0"/>
        <v>100</v>
      </c>
      <c r="F46" s="62">
        <f t="shared" si="2"/>
        <v>0</v>
      </c>
    </row>
    <row r="47" spans="1:6" s="2" customFormat="1" ht="27.75" customHeight="1">
      <c r="A47" s="56" t="s">
        <v>76</v>
      </c>
      <c r="B47" s="22" t="s">
        <v>30</v>
      </c>
      <c r="C47" s="28">
        <v>355.3</v>
      </c>
      <c r="D47" s="29">
        <v>256.2</v>
      </c>
      <c r="E47" s="25">
        <f t="shared" si="0"/>
        <v>72.10807768083309</v>
      </c>
      <c r="F47" s="26">
        <f t="shared" si="2"/>
        <v>-99.10000000000002</v>
      </c>
    </row>
    <row r="48" spans="1:6" s="2" customFormat="1" ht="15.75" hidden="1">
      <c r="A48" s="56"/>
      <c r="B48" s="22" t="s">
        <v>16</v>
      </c>
      <c r="C48" s="23"/>
      <c r="D48" s="24"/>
      <c r="E48" s="34">
        <f>ROUND(IF(D48=0,0,D48/C48),3)</f>
        <v>0</v>
      </c>
      <c r="F48" s="26">
        <f t="shared" si="2"/>
        <v>0</v>
      </c>
    </row>
    <row r="49" spans="1:6" s="2" customFormat="1" ht="14.25" customHeight="1">
      <c r="A49" s="52" t="s">
        <v>18</v>
      </c>
      <c r="B49" s="14" t="s">
        <v>17</v>
      </c>
      <c r="C49" s="19">
        <v>7802.5</v>
      </c>
      <c r="D49" s="15">
        <v>6562.6</v>
      </c>
      <c r="E49" s="16">
        <f aca="true" t="shared" si="3" ref="E49:E70">D49/C49*100</f>
        <v>84.10893944248639</v>
      </c>
      <c r="F49" s="35">
        <f t="shared" si="2"/>
        <v>-1239.8999999999996</v>
      </c>
    </row>
    <row r="50" spans="1:6" ht="53.25" customHeight="1">
      <c r="A50" s="56"/>
      <c r="B50" s="22" t="s">
        <v>109</v>
      </c>
      <c r="C50" s="28">
        <f>C49-C51</f>
        <v>6907.5</v>
      </c>
      <c r="D50" s="28">
        <f>D49-D51</f>
        <v>5796.3</v>
      </c>
      <c r="E50" s="25">
        <f t="shared" si="3"/>
        <v>83.91313789359393</v>
      </c>
      <c r="F50" s="26">
        <f t="shared" si="2"/>
        <v>-1111.1999999999998</v>
      </c>
    </row>
    <row r="51" spans="1:6" s="2" customFormat="1" ht="29.25" customHeight="1">
      <c r="A51" s="56"/>
      <c r="B51" s="22" t="s">
        <v>110</v>
      </c>
      <c r="C51" s="173">
        <v>895</v>
      </c>
      <c r="D51" s="174">
        <v>766.3</v>
      </c>
      <c r="E51" s="25">
        <f>D51/C51*100</f>
        <v>85.62011173184358</v>
      </c>
      <c r="F51" s="26">
        <f>D51-C51</f>
        <v>-128.70000000000005</v>
      </c>
    </row>
    <row r="52" spans="1:6" s="2" customFormat="1" ht="57.75" customHeight="1" hidden="1">
      <c r="A52" s="59" t="s">
        <v>54</v>
      </c>
      <c r="B52" s="36" t="s">
        <v>55</v>
      </c>
      <c r="C52" s="37"/>
      <c r="D52" s="37"/>
      <c r="E52" s="38" t="e">
        <f t="shared" si="3"/>
        <v>#DIV/0!</v>
      </c>
      <c r="F52" s="39">
        <f t="shared" si="2"/>
        <v>0</v>
      </c>
    </row>
    <row r="53" spans="1:6" s="9" customFormat="1" ht="20.25" customHeight="1">
      <c r="A53" s="52" t="s">
        <v>56</v>
      </c>
      <c r="B53" s="14" t="s">
        <v>81</v>
      </c>
      <c r="C53" s="19">
        <v>44.5</v>
      </c>
      <c r="D53" s="19"/>
      <c r="E53" s="16">
        <f t="shared" si="3"/>
        <v>0</v>
      </c>
      <c r="F53" s="17">
        <f t="shared" si="2"/>
        <v>-44.5</v>
      </c>
    </row>
    <row r="54" spans="1:6" ht="26.25" customHeight="1">
      <c r="A54" s="52" t="s">
        <v>19</v>
      </c>
      <c r="B54" s="41" t="s">
        <v>139</v>
      </c>
      <c r="C54" s="19">
        <f>C55+C56+C57+C58</f>
        <v>6388.8</v>
      </c>
      <c r="D54" s="19">
        <f>D55+D56+D57+D58</f>
        <v>4400.5</v>
      </c>
      <c r="E54" s="16">
        <f t="shared" si="3"/>
        <v>68.87834961182068</v>
      </c>
      <c r="F54" s="35">
        <f t="shared" si="2"/>
        <v>-1988.3000000000002</v>
      </c>
    </row>
    <row r="55" spans="1:6" s="2" customFormat="1" ht="48" customHeight="1">
      <c r="A55" s="56" t="s">
        <v>25</v>
      </c>
      <c r="B55" s="22" t="s">
        <v>114</v>
      </c>
      <c r="C55" s="28">
        <v>336.3</v>
      </c>
      <c r="D55" s="29">
        <v>336.3</v>
      </c>
      <c r="E55" s="25">
        <f t="shared" si="3"/>
        <v>100</v>
      </c>
      <c r="F55" s="26">
        <f t="shared" si="2"/>
        <v>0</v>
      </c>
    </row>
    <row r="56" spans="1:6" s="2" customFormat="1" ht="50.25" customHeight="1">
      <c r="A56" s="56" t="s">
        <v>137</v>
      </c>
      <c r="B56" s="22" t="s">
        <v>138</v>
      </c>
      <c r="C56" s="28">
        <v>65.2</v>
      </c>
      <c r="D56" s="29">
        <v>24.2</v>
      </c>
      <c r="E56" s="25">
        <f t="shared" si="3"/>
        <v>37.11656441717791</v>
      </c>
      <c r="F56" s="26">
        <f t="shared" si="2"/>
        <v>-41</v>
      </c>
    </row>
    <row r="57" spans="1:6" s="2" customFormat="1" ht="45.75" customHeight="1">
      <c r="A57" s="56" t="s">
        <v>26</v>
      </c>
      <c r="B57" s="40" t="s">
        <v>68</v>
      </c>
      <c r="C57" s="28">
        <v>5987.3</v>
      </c>
      <c r="D57" s="29">
        <v>4040</v>
      </c>
      <c r="E57" s="25">
        <f t="shared" si="3"/>
        <v>67.47615786748618</v>
      </c>
      <c r="F57" s="26">
        <f t="shared" si="2"/>
        <v>-1947.3000000000002</v>
      </c>
    </row>
    <row r="58" spans="1:6" s="2" customFormat="1" ht="30" customHeight="1" hidden="1">
      <c r="A58" s="56" t="s">
        <v>28</v>
      </c>
      <c r="B58" s="22" t="s">
        <v>39</v>
      </c>
      <c r="C58" s="28"/>
      <c r="D58" s="29"/>
      <c r="E58" s="38" t="e">
        <f t="shared" si="3"/>
        <v>#DIV/0!</v>
      </c>
      <c r="F58" s="26">
        <f t="shared" si="2"/>
        <v>0</v>
      </c>
    </row>
    <row r="59" spans="1:6" s="2" customFormat="1" ht="46.5" customHeight="1">
      <c r="A59" s="159" t="s">
        <v>183</v>
      </c>
      <c r="B59" s="160" t="s">
        <v>184</v>
      </c>
      <c r="C59" s="161">
        <v>71.6</v>
      </c>
      <c r="D59" s="162"/>
      <c r="E59" s="163">
        <f t="shared" si="3"/>
        <v>0</v>
      </c>
      <c r="F59" s="164">
        <f t="shared" si="2"/>
        <v>-71.6</v>
      </c>
    </row>
    <row r="60" spans="1:6" s="2" customFormat="1" ht="13.5" customHeight="1">
      <c r="A60" s="52" t="s">
        <v>70</v>
      </c>
      <c r="B60" s="14" t="s">
        <v>90</v>
      </c>
      <c r="C60" s="19">
        <v>93</v>
      </c>
      <c r="D60" s="165"/>
      <c r="E60" s="16">
        <f t="shared" si="3"/>
        <v>0</v>
      </c>
      <c r="F60" s="35">
        <f t="shared" si="2"/>
        <v>-93</v>
      </c>
    </row>
    <row r="61" spans="1:14" s="8" customFormat="1" ht="17.25" customHeight="1">
      <c r="A61" s="52" t="s">
        <v>32</v>
      </c>
      <c r="B61" s="41" t="s">
        <v>31</v>
      </c>
      <c r="C61" s="19">
        <v>859.5</v>
      </c>
      <c r="D61" s="15">
        <v>711.2</v>
      </c>
      <c r="E61" s="16">
        <f t="shared" si="3"/>
        <v>82.7457824316463</v>
      </c>
      <c r="F61" s="17">
        <f t="shared" si="2"/>
        <v>-148.29999999999995</v>
      </c>
      <c r="G61" s="7"/>
      <c r="H61" s="7"/>
      <c r="I61" s="7"/>
      <c r="J61" s="7"/>
      <c r="K61" s="7"/>
      <c r="L61" s="7"/>
      <c r="M61" s="7"/>
      <c r="N61" s="7"/>
    </row>
    <row r="62" spans="1:6" s="3" customFormat="1" ht="60" customHeight="1" hidden="1">
      <c r="A62" s="52" t="s">
        <v>49</v>
      </c>
      <c r="B62" s="14" t="s">
        <v>82</v>
      </c>
      <c r="C62" s="19"/>
      <c r="D62" s="20"/>
      <c r="E62" s="16" t="e">
        <f t="shared" si="3"/>
        <v>#DIV/0!</v>
      </c>
      <c r="F62" s="17">
        <f t="shared" si="2"/>
        <v>0</v>
      </c>
    </row>
    <row r="63" spans="1:6" s="2" customFormat="1" ht="19.5" customHeight="1">
      <c r="A63" s="52" t="s">
        <v>35</v>
      </c>
      <c r="B63" s="14" t="s">
        <v>83</v>
      </c>
      <c r="C63" s="19">
        <v>321.3</v>
      </c>
      <c r="D63" s="19">
        <v>421.1</v>
      </c>
      <c r="E63" s="16">
        <f t="shared" si="3"/>
        <v>131.06131341425458</v>
      </c>
      <c r="F63" s="17">
        <f t="shared" si="2"/>
        <v>99.80000000000001</v>
      </c>
    </row>
    <row r="64" spans="1:6" s="2" customFormat="1" ht="14.25" customHeight="1" hidden="1">
      <c r="A64" s="52"/>
      <c r="B64" s="21" t="s">
        <v>48</v>
      </c>
      <c r="C64" s="19"/>
      <c r="D64" s="19"/>
      <c r="E64" s="16" t="e">
        <f>D64/C64*100</f>
        <v>#DIV/0!</v>
      </c>
      <c r="F64" s="17">
        <f aca="true" t="shared" si="4" ref="F64:F70">D64-C64</f>
        <v>0</v>
      </c>
    </row>
    <row r="65" spans="1:6" s="2" customFormat="1" ht="16.5" customHeight="1">
      <c r="A65" s="52" t="s">
        <v>57</v>
      </c>
      <c r="B65" s="18" t="s">
        <v>84</v>
      </c>
      <c r="C65" s="19">
        <v>249</v>
      </c>
      <c r="D65" s="19"/>
      <c r="E65" s="16">
        <f>D65/C65*100</f>
        <v>0</v>
      </c>
      <c r="F65" s="17">
        <f t="shared" si="4"/>
        <v>-249</v>
      </c>
    </row>
    <row r="66" spans="1:6" ht="47.25" customHeight="1" hidden="1">
      <c r="A66" s="76" t="s">
        <v>36</v>
      </c>
      <c r="B66" s="77" t="s">
        <v>85</v>
      </c>
      <c r="C66" s="78"/>
      <c r="D66" s="110"/>
      <c r="E66" s="112" t="e">
        <f>D66/C66*100</f>
        <v>#DIV/0!</v>
      </c>
      <c r="F66" s="113">
        <f t="shared" si="4"/>
        <v>0</v>
      </c>
    </row>
    <row r="67" spans="1:6" ht="47.25" customHeight="1" hidden="1">
      <c r="A67" s="116" t="s">
        <v>140</v>
      </c>
      <c r="B67" s="114" t="s">
        <v>141</v>
      </c>
      <c r="C67" s="15"/>
      <c r="D67" s="15"/>
      <c r="E67" s="16" t="e">
        <f>D67/C67*100</f>
        <v>#DIV/0!</v>
      </c>
      <c r="F67" s="115">
        <f t="shared" si="4"/>
        <v>0</v>
      </c>
    </row>
    <row r="68" spans="1:6" ht="60.75" customHeight="1">
      <c r="A68" s="116" t="s">
        <v>49</v>
      </c>
      <c r="B68" s="14" t="s">
        <v>82</v>
      </c>
      <c r="C68" s="117">
        <v>16.1</v>
      </c>
      <c r="D68" s="15"/>
      <c r="E68" s="16">
        <f>D68/C68*100</f>
        <v>0</v>
      </c>
      <c r="F68" s="115">
        <f>D68-C68</f>
        <v>-16.1</v>
      </c>
    </row>
    <row r="69" spans="1:9" ht="35.25" customHeight="1">
      <c r="A69" s="168" t="s">
        <v>89</v>
      </c>
      <c r="B69" s="169" t="s">
        <v>86</v>
      </c>
      <c r="C69" s="170">
        <f>C68+C65+C63+C61+C60+C59+C54+C53+C49+C45+C41+C32+C11+C7+C6+C4</f>
        <v>216909.10000000003</v>
      </c>
      <c r="D69" s="170">
        <f>D68+D65+D63+D61+D60+D59+D54+D53+D49+D45+D41+D32+D11+D7+D6+D4</f>
        <v>200011.6</v>
      </c>
      <c r="E69" s="124">
        <f t="shared" si="3"/>
        <v>92.20987040193333</v>
      </c>
      <c r="F69" s="171">
        <f t="shared" si="4"/>
        <v>-16897.50000000003</v>
      </c>
      <c r="H69" s="118"/>
      <c r="I69" s="118"/>
    </row>
    <row r="70" spans="1:6" ht="66" customHeight="1">
      <c r="A70" s="172" t="s">
        <v>59</v>
      </c>
      <c r="B70" s="109" t="s">
        <v>126</v>
      </c>
      <c r="C70" s="175">
        <v>251.9</v>
      </c>
      <c r="D70" s="175"/>
      <c r="E70" s="119">
        <f t="shared" si="3"/>
        <v>0</v>
      </c>
      <c r="F70" s="127">
        <f t="shared" si="4"/>
        <v>-251.9</v>
      </c>
    </row>
    <row r="71" spans="1:7" s="4" customFormat="1" ht="27.75" customHeight="1" thickBot="1">
      <c r="A71" s="181" t="s">
        <v>99</v>
      </c>
      <c r="B71" s="182"/>
      <c r="C71" s="182"/>
      <c r="D71" s="182"/>
      <c r="E71" s="182"/>
      <c r="F71" s="182"/>
      <c r="G71" s="183"/>
    </row>
    <row r="72" spans="1:6" ht="99" customHeight="1" thickBot="1">
      <c r="A72" s="88" t="s">
        <v>93</v>
      </c>
      <c r="B72" s="80" t="s">
        <v>69</v>
      </c>
      <c r="C72" s="63" t="s">
        <v>182</v>
      </c>
      <c r="D72" s="64" t="s">
        <v>190</v>
      </c>
      <c r="E72" s="81" t="s">
        <v>129</v>
      </c>
      <c r="F72" s="82" t="s">
        <v>2</v>
      </c>
    </row>
    <row r="73" spans="1:6" s="5" customFormat="1" ht="31.5">
      <c r="A73" s="87"/>
      <c r="B73" s="83" t="s">
        <v>97</v>
      </c>
      <c r="C73" s="103">
        <v>13856.7</v>
      </c>
      <c r="D73" s="42">
        <v>7516.6</v>
      </c>
      <c r="E73" s="46">
        <f aca="true" t="shared" si="5" ref="E73:E115">D73/C73*100</f>
        <v>54.2452387653626</v>
      </c>
      <c r="F73" s="60">
        <f aca="true" t="shared" si="6" ref="F73:F115">D73-C73</f>
        <v>-6340.1</v>
      </c>
    </row>
    <row r="74" spans="1:6" s="5" customFormat="1" ht="31.5">
      <c r="A74" s="87"/>
      <c r="B74" s="153" t="s">
        <v>179</v>
      </c>
      <c r="C74" s="103">
        <f>C75</f>
        <v>0</v>
      </c>
      <c r="D74" s="45"/>
      <c r="E74" s="46" t="e">
        <f>D74/C74*100</f>
        <v>#DIV/0!</v>
      </c>
      <c r="F74" s="60">
        <f>D74-C74</f>
        <v>0</v>
      </c>
    </row>
    <row r="75" spans="1:6" s="5" customFormat="1" ht="63" hidden="1">
      <c r="A75" s="138" t="s">
        <v>185</v>
      </c>
      <c r="B75" s="154" t="s">
        <v>188</v>
      </c>
      <c r="C75" s="103"/>
      <c r="D75" s="45"/>
      <c r="E75" s="46" t="e">
        <f>D75/C75*100</f>
        <v>#DIV/0!</v>
      </c>
      <c r="F75" s="60">
        <f>D75-C75</f>
        <v>0</v>
      </c>
    </row>
    <row r="76" spans="1:6" s="5" customFormat="1" ht="19.5" customHeight="1">
      <c r="A76" s="128" t="s">
        <v>3</v>
      </c>
      <c r="B76" s="137" t="s">
        <v>170</v>
      </c>
      <c r="C76" s="103">
        <v>360.3</v>
      </c>
      <c r="D76" s="45">
        <v>56.3</v>
      </c>
      <c r="E76" s="46">
        <f>D76/C76*100</f>
        <v>15.62586733277824</v>
      </c>
      <c r="F76" s="60">
        <f>D76-C76</f>
        <v>-304</v>
      </c>
    </row>
    <row r="77" spans="1:6" s="5" customFormat="1" ht="15.75">
      <c r="A77" s="128" t="s">
        <v>47</v>
      </c>
      <c r="B77" s="137" t="s">
        <v>166</v>
      </c>
      <c r="C77" s="103">
        <f>SUM(C78:C80)</f>
        <v>714.2</v>
      </c>
      <c r="D77" s="103">
        <f>SUM(D78:D80)</f>
        <v>352.6</v>
      </c>
      <c r="E77" s="46">
        <f>D77/C77*100</f>
        <v>49.36992439092691</v>
      </c>
      <c r="F77" s="60">
        <f>D77-C77</f>
        <v>-361.6</v>
      </c>
    </row>
    <row r="78" spans="1:6" s="5" customFormat="1" ht="21" customHeight="1">
      <c r="A78" s="138" t="s">
        <v>159</v>
      </c>
      <c r="B78" s="139" t="s">
        <v>160</v>
      </c>
      <c r="C78" s="141">
        <v>87</v>
      </c>
      <c r="D78" s="148">
        <v>86.1</v>
      </c>
      <c r="E78" s="142">
        <f t="shared" si="5"/>
        <v>98.9655172413793</v>
      </c>
      <c r="F78" s="143">
        <f t="shared" si="6"/>
        <v>-0.9000000000000057</v>
      </c>
    </row>
    <row r="79" spans="1:6" s="5" customFormat="1" ht="19.5" customHeight="1">
      <c r="A79" s="138" t="s">
        <v>147</v>
      </c>
      <c r="B79" s="140" t="s">
        <v>148</v>
      </c>
      <c r="C79" s="141">
        <v>285.2</v>
      </c>
      <c r="D79" s="148">
        <v>50</v>
      </c>
      <c r="E79" s="105">
        <f t="shared" si="5"/>
        <v>17.53155680224404</v>
      </c>
      <c r="F79" s="106">
        <f t="shared" si="6"/>
        <v>-235.2</v>
      </c>
    </row>
    <row r="80" spans="1:6" s="5" customFormat="1" ht="31.5" customHeight="1">
      <c r="A80" s="138" t="s">
        <v>175</v>
      </c>
      <c r="B80" s="140" t="s">
        <v>176</v>
      </c>
      <c r="C80" s="141">
        <v>342</v>
      </c>
      <c r="D80" s="148">
        <v>216.5</v>
      </c>
      <c r="E80" s="105">
        <f t="shared" si="5"/>
        <v>63.30409356725146</v>
      </c>
      <c r="F80" s="106">
        <f t="shared" si="6"/>
        <v>-125.5</v>
      </c>
    </row>
    <row r="81" spans="1:6" s="5" customFormat="1" ht="19.5" customHeight="1" hidden="1">
      <c r="A81" s="138" t="s">
        <v>177</v>
      </c>
      <c r="B81" s="140" t="s">
        <v>178</v>
      </c>
      <c r="C81" s="141"/>
      <c r="D81" s="148"/>
      <c r="E81" s="105"/>
      <c r="F81" s="106"/>
    </row>
    <row r="82" spans="1:6" s="5" customFormat="1" ht="20.25" customHeight="1">
      <c r="A82" s="128" t="s">
        <v>161</v>
      </c>
      <c r="B82" s="129" t="s">
        <v>162</v>
      </c>
      <c r="C82" s="135">
        <v>1198</v>
      </c>
      <c r="D82" s="134">
        <v>361.1</v>
      </c>
      <c r="E82" s="144">
        <f t="shared" si="5"/>
        <v>30.141903171953256</v>
      </c>
      <c r="F82" s="145">
        <f t="shared" si="6"/>
        <v>-836.9</v>
      </c>
    </row>
    <row r="83" spans="1:6" s="5" customFormat="1" ht="30" customHeight="1" hidden="1">
      <c r="A83" s="156" t="s">
        <v>112</v>
      </c>
      <c r="B83" s="157" t="s">
        <v>181</v>
      </c>
      <c r="C83" s="135"/>
      <c r="D83" s="134"/>
      <c r="E83" s="144"/>
      <c r="F83" s="145"/>
    </row>
    <row r="84" spans="1:6" s="5" customFormat="1" ht="29.25" customHeight="1" hidden="1">
      <c r="A84" s="158" t="s">
        <v>20</v>
      </c>
      <c r="B84" s="155" t="s">
        <v>180</v>
      </c>
      <c r="C84" s="130"/>
      <c r="D84" s="131"/>
      <c r="E84" s="46" t="e">
        <f t="shared" si="5"/>
        <v>#DIV/0!</v>
      </c>
      <c r="F84" s="60">
        <f>D84-C84</f>
        <v>0</v>
      </c>
    </row>
    <row r="85" spans="1:6" s="5" customFormat="1" ht="29.25" customHeight="1">
      <c r="A85" s="156" t="s">
        <v>23</v>
      </c>
      <c r="B85" s="157" t="s">
        <v>163</v>
      </c>
      <c r="C85" s="130">
        <v>18</v>
      </c>
      <c r="D85" s="131">
        <v>18</v>
      </c>
      <c r="E85" s="46">
        <f>D85/C85*100</f>
        <v>100</v>
      </c>
      <c r="F85" s="60">
        <f>D85-C85</f>
        <v>0</v>
      </c>
    </row>
    <row r="86" spans="1:6" s="5" customFormat="1" ht="29.25" customHeight="1" hidden="1">
      <c r="A86" s="158" t="s">
        <v>134</v>
      </c>
      <c r="B86" s="155" t="s">
        <v>136</v>
      </c>
      <c r="C86" s="130"/>
      <c r="D86" s="131"/>
      <c r="E86" s="46" t="e">
        <f>D86/C86*100</f>
        <v>#DIV/0!</v>
      </c>
      <c r="F86" s="60">
        <f>D86-C86</f>
        <v>0</v>
      </c>
    </row>
    <row r="87" spans="1:6" s="6" customFormat="1" ht="20.25" customHeight="1">
      <c r="A87" s="59" t="s">
        <v>115</v>
      </c>
      <c r="B87" s="90" t="s">
        <v>123</v>
      </c>
      <c r="C87" s="103">
        <f>SUM(C88:C94)</f>
        <v>2922.8</v>
      </c>
      <c r="D87" s="103">
        <f>SUM(D89:D94)</f>
        <v>614.6999999999999</v>
      </c>
      <c r="E87" s="46">
        <f>D87/C87*100</f>
        <v>21.03120295606952</v>
      </c>
      <c r="F87" s="60">
        <f>D87-C87</f>
        <v>-2308.1000000000004</v>
      </c>
    </row>
    <row r="88" spans="1:6" s="6" customFormat="1" ht="20.25" customHeight="1">
      <c r="A88" s="138" t="s">
        <v>192</v>
      </c>
      <c r="B88" s="140" t="s">
        <v>193</v>
      </c>
      <c r="C88" s="141">
        <v>66</v>
      </c>
      <c r="D88" s="103">
        <v>0</v>
      </c>
      <c r="E88" s="46"/>
      <c r="F88" s="60"/>
    </row>
    <row r="89" spans="1:6" s="5" customFormat="1" ht="21.75" customHeight="1">
      <c r="A89" s="56" t="s">
        <v>24</v>
      </c>
      <c r="B89" s="47" t="s">
        <v>120</v>
      </c>
      <c r="C89" s="102">
        <v>1552.7</v>
      </c>
      <c r="D89" s="50">
        <v>355.2</v>
      </c>
      <c r="E89" s="105">
        <f>D89/C89*100</f>
        <v>22.876280028337735</v>
      </c>
      <c r="F89" s="106">
        <f>D89-C89</f>
        <v>-1197.5</v>
      </c>
    </row>
    <row r="90" spans="1:6" s="5" customFormat="1" ht="30.75" customHeight="1">
      <c r="A90" s="56" t="s">
        <v>33</v>
      </c>
      <c r="B90" s="136" t="s">
        <v>165</v>
      </c>
      <c r="C90" s="101">
        <v>29.4</v>
      </c>
      <c r="D90" s="108">
        <v>29.4</v>
      </c>
      <c r="E90" s="105">
        <f t="shared" si="5"/>
        <v>100</v>
      </c>
      <c r="F90" s="106">
        <f t="shared" si="6"/>
        <v>0</v>
      </c>
    </row>
    <row r="91" spans="1:6" s="5" customFormat="1" ht="52.5" customHeight="1" hidden="1">
      <c r="A91" s="56" t="s">
        <v>143</v>
      </c>
      <c r="B91" s="47" t="s">
        <v>144</v>
      </c>
      <c r="C91" s="101"/>
      <c r="D91" s="132"/>
      <c r="E91" s="46" t="e">
        <f t="shared" si="5"/>
        <v>#DIV/0!</v>
      </c>
      <c r="F91" s="60">
        <f>D91-C91</f>
        <v>0</v>
      </c>
    </row>
    <row r="92" spans="1:6" s="5" customFormat="1" ht="23.25" customHeight="1">
      <c r="A92" s="56" t="s">
        <v>51</v>
      </c>
      <c r="B92" s="47" t="s">
        <v>164</v>
      </c>
      <c r="C92" s="101">
        <v>201.1</v>
      </c>
      <c r="D92" s="132">
        <v>20.5</v>
      </c>
      <c r="E92" s="46">
        <f>D92/C92*100</f>
        <v>10.193933366484337</v>
      </c>
      <c r="F92" s="60">
        <f>D92-C92</f>
        <v>-180.6</v>
      </c>
    </row>
    <row r="93" spans="1:6" s="5" customFormat="1" ht="18" customHeight="1">
      <c r="A93" s="56" t="s">
        <v>102</v>
      </c>
      <c r="B93" s="47" t="s">
        <v>62</v>
      </c>
      <c r="C93" s="101">
        <v>1073.6</v>
      </c>
      <c r="D93" s="50">
        <v>209.6</v>
      </c>
      <c r="E93" s="105">
        <f t="shared" si="5"/>
        <v>19.523099850968705</v>
      </c>
      <c r="F93" s="106">
        <f t="shared" si="6"/>
        <v>-863.9999999999999</v>
      </c>
    </row>
    <row r="94" spans="1:6" s="5" customFormat="1" ht="63.75" customHeight="1" hidden="1">
      <c r="A94" s="56" t="s">
        <v>155</v>
      </c>
      <c r="B94" s="47" t="s">
        <v>156</v>
      </c>
      <c r="C94" s="101"/>
      <c r="D94" s="50"/>
      <c r="E94" s="105" t="e">
        <f t="shared" si="5"/>
        <v>#DIV/0!</v>
      </c>
      <c r="F94" s="107">
        <f t="shared" si="6"/>
        <v>0</v>
      </c>
    </row>
    <row r="95" spans="1:6" s="5" customFormat="1" ht="49.5" customHeight="1" hidden="1">
      <c r="A95" s="133" t="s">
        <v>157</v>
      </c>
      <c r="B95" s="129" t="s">
        <v>158</v>
      </c>
      <c r="C95" s="130"/>
      <c r="D95" s="134"/>
      <c r="E95" s="105" t="e">
        <f>D95/C95*100</f>
        <v>#DIV/0!</v>
      </c>
      <c r="F95" s="107">
        <f>D95-C95</f>
        <v>0</v>
      </c>
    </row>
    <row r="96" spans="1:6" s="5" customFormat="1" ht="31.5" customHeight="1">
      <c r="A96" s="133" t="s">
        <v>167</v>
      </c>
      <c r="B96" s="129" t="s">
        <v>168</v>
      </c>
      <c r="C96" s="130">
        <v>107.8</v>
      </c>
      <c r="D96" s="134">
        <v>71.4</v>
      </c>
      <c r="E96" s="144">
        <f>D96/C96*100</f>
        <v>66.23376623376625</v>
      </c>
      <c r="F96" s="166">
        <f>D96-C96</f>
        <v>-36.39999999999999</v>
      </c>
    </row>
    <row r="97" spans="1:6" s="5" customFormat="1" ht="23.25" customHeight="1">
      <c r="A97" s="59" t="s">
        <v>73</v>
      </c>
      <c r="B97" s="85" t="s">
        <v>98</v>
      </c>
      <c r="C97" s="103">
        <v>8605.6</v>
      </c>
      <c r="D97" s="42">
        <v>4397.7</v>
      </c>
      <c r="E97" s="46">
        <f t="shared" si="5"/>
        <v>51.10277028911406</v>
      </c>
      <c r="F97" s="61">
        <f t="shared" si="6"/>
        <v>-4207.900000000001</v>
      </c>
    </row>
    <row r="98" spans="1:6" s="5" customFormat="1" ht="45.75" customHeight="1" hidden="1">
      <c r="A98" s="59" t="s">
        <v>73</v>
      </c>
      <c r="B98" s="84" t="s">
        <v>128</v>
      </c>
      <c r="C98" s="103"/>
      <c r="D98" s="42"/>
      <c r="E98" s="46" t="e">
        <f t="shared" si="5"/>
        <v>#DIV/0!</v>
      </c>
      <c r="F98" s="61">
        <f t="shared" si="6"/>
        <v>0</v>
      </c>
    </row>
    <row r="99" spans="1:6" s="5" customFormat="1" ht="22.5" customHeight="1">
      <c r="A99" s="59" t="s">
        <v>56</v>
      </c>
      <c r="B99" s="84" t="s">
        <v>169</v>
      </c>
      <c r="C99" s="103">
        <v>101.8</v>
      </c>
      <c r="D99" s="42">
        <v>25.5</v>
      </c>
      <c r="E99" s="46">
        <f>D99/C99*100</f>
        <v>25.04911591355599</v>
      </c>
      <c r="F99" s="61">
        <f>D99-C99</f>
        <v>-76.3</v>
      </c>
    </row>
    <row r="100" spans="1:6" s="5" customFormat="1" ht="23.25" customHeight="1">
      <c r="A100" s="59" t="s">
        <v>171</v>
      </c>
      <c r="B100" s="84" t="s">
        <v>172</v>
      </c>
      <c r="C100" s="103">
        <f>C101+C102</f>
        <v>4058.8999999999996</v>
      </c>
      <c r="D100" s="103">
        <f>D101+D102</f>
        <v>886</v>
      </c>
      <c r="E100" s="46">
        <f>D100/C100*100</f>
        <v>21.82857424425337</v>
      </c>
      <c r="F100" s="61">
        <f>D100-C100</f>
        <v>-3172.8999999999996</v>
      </c>
    </row>
    <row r="101" spans="1:6" s="5" customFormat="1" ht="30" customHeight="1">
      <c r="A101" s="138" t="s">
        <v>28</v>
      </c>
      <c r="B101" s="147" t="s">
        <v>124</v>
      </c>
      <c r="C101" s="141">
        <v>206.2</v>
      </c>
      <c r="D101" s="148">
        <v>99</v>
      </c>
      <c r="E101" s="142">
        <f t="shared" si="5"/>
        <v>48.01163918525703</v>
      </c>
      <c r="F101" s="149">
        <f t="shared" si="6"/>
        <v>-107.19999999999999</v>
      </c>
    </row>
    <row r="102" spans="1:6" s="5" customFormat="1" ht="45" customHeight="1">
      <c r="A102" s="128" t="s">
        <v>52</v>
      </c>
      <c r="B102" s="151" t="s">
        <v>103</v>
      </c>
      <c r="C102" s="130">
        <v>3852.7</v>
      </c>
      <c r="D102" s="131">
        <v>787</v>
      </c>
      <c r="E102" s="144">
        <f t="shared" si="5"/>
        <v>20.427232849689826</v>
      </c>
      <c r="F102" s="152">
        <f t="shared" si="6"/>
        <v>-3065.7</v>
      </c>
    </row>
    <row r="103" spans="1:6" s="5" customFormat="1" ht="48" customHeight="1">
      <c r="A103" s="128" t="s">
        <v>183</v>
      </c>
      <c r="B103" s="151" t="s">
        <v>184</v>
      </c>
      <c r="C103" s="130">
        <v>20.6</v>
      </c>
      <c r="D103" s="131">
        <v>20.6</v>
      </c>
      <c r="E103" s="144">
        <f t="shared" si="5"/>
        <v>100</v>
      </c>
      <c r="F103" s="152">
        <f t="shared" si="6"/>
        <v>0</v>
      </c>
    </row>
    <row r="104" spans="1:6" s="5" customFormat="1" ht="25.5" customHeight="1">
      <c r="A104" s="128" t="s">
        <v>173</v>
      </c>
      <c r="B104" s="151" t="s">
        <v>0</v>
      </c>
      <c r="C104" s="130">
        <f>SUM(C105:C107)</f>
        <v>1161.6</v>
      </c>
      <c r="D104" s="130">
        <f>SUM(D105:D107)</f>
        <v>241.2</v>
      </c>
      <c r="E104" s="144">
        <f>D104/C104*100</f>
        <v>20.764462809917354</v>
      </c>
      <c r="F104" s="152">
        <f>D104-C104</f>
        <v>-920.3999999999999</v>
      </c>
    </row>
    <row r="105" spans="1:6" s="5" customFormat="1" ht="36" customHeight="1">
      <c r="A105" s="138" t="s">
        <v>64</v>
      </c>
      <c r="B105" s="147" t="s">
        <v>104</v>
      </c>
      <c r="C105" s="141">
        <v>253.9</v>
      </c>
      <c r="D105" s="148">
        <v>104.4</v>
      </c>
      <c r="E105" s="142">
        <f t="shared" si="5"/>
        <v>41.11855061047657</v>
      </c>
      <c r="F105" s="150">
        <f t="shared" si="6"/>
        <v>-149.5</v>
      </c>
    </row>
    <row r="106" spans="1:6" s="5" customFormat="1" ht="24" customHeight="1">
      <c r="A106" s="138" t="s">
        <v>145</v>
      </c>
      <c r="B106" s="147" t="s">
        <v>149</v>
      </c>
      <c r="C106" s="141">
        <v>66</v>
      </c>
      <c r="D106" s="148">
        <v>65.5</v>
      </c>
      <c r="E106" s="142">
        <f t="shared" si="5"/>
        <v>99.24242424242425</v>
      </c>
      <c r="F106" s="150">
        <f t="shared" si="6"/>
        <v>-0.5</v>
      </c>
    </row>
    <row r="107" spans="1:6" s="5" customFormat="1" ht="39.75" customHeight="1">
      <c r="A107" s="138" t="s">
        <v>88</v>
      </c>
      <c r="B107" s="147" t="s">
        <v>105</v>
      </c>
      <c r="C107" s="141">
        <v>841.7</v>
      </c>
      <c r="D107" s="148">
        <v>71.3</v>
      </c>
      <c r="E107" s="142">
        <f t="shared" si="5"/>
        <v>8.470951645479387</v>
      </c>
      <c r="F107" s="150">
        <f t="shared" si="6"/>
        <v>-770.4000000000001</v>
      </c>
    </row>
    <row r="108" spans="1:6" s="5" customFormat="1" ht="63" hidden="1">
      <c r="A108" s="56" t="s">
        <v>87</v>
      </c>
      <c r="B108" s="84" t="s">
        <v>60</v>
      </c>
      <c r="C108" s="100"/>
      <c r="D108" s="12"/>
      <c r="E108" s="46" t="e">
        <f t="shared" si="5"/>
        <v>#DIV/0!</v>
      </c>
      <c r="F108" s="61">
        <f t="shared" si="6"/>
        <v>0</v>
      </c>
    </row>
    <row r="109" spans="1:6" s="5" customFormat="1" ht="47.25" customHeight="1" hidden="1">
      <c r="A109" s="56" t="s">
        <v>87</v>
      </c>
      <c r="B109" s="84" t="s">
        <v>60</v>
      </c>
      <c r="C109" s="100"/>
      <c r="D109" s="12"/>
      <c r="E109" s="46" t="e">
        <f t="shared" si="5"/>
        <v>#DIV/0!</v>
      </c>
      <c r="F109" s="61">
        <f t="shared" si="6"/>
        <v>0</v>
      </c>
    </row>
    <row r="110" spans="1:6" s="5" customFormat="1" ht="46.5" customHeight="1" hidden="1">
      <c r="A110" s="56" t="s">
        <v>87</v>
      </c>
      <c r="B110" s="86" t="s">
        <v>53</v>
      </c>
      <c r="C110" s="100"/>
      <c r="D110" s="12"/>
      <c r="E110" s="46" t="e">
        <f t="shared" si="5"/>
        <v>#DIV/0!</v>
      </c>
      <c r="F110" s="62">
        <f t="shared" si="6"/>
        <v>0</v>
      </c>
    </row>
    <row r="111" spans="1:6" s="5" customFormat="1" ht="63" hidden="1">
      <c r="A111" s="128" t="s">
        <v>186</v>
      </c>
      <c r="B111" s="84" t="s">
        <v>187</v>
      </c>
      <c r="C111" s="103"/>
      <c r="D111" s="42">
        <v>0</v>
      </c>
      <c r="E111" s="46" t="e">
        <f t="shared" si="5"/>
        <v>#DIV/0!</v>
      </c>
      <c r="F111" s="61">
        <f t="shared" si="6"/>
        <v>0</v>
      </c>
    </row>
    <row r="112" spans="1:6" s="5" customFormat="1" ht="15.75">
      <c r="A112" s="94" t="s">
        <v>32</v>
      </c>
      <c r="B112" s="93" t="s">
        <v>61</v>
      </c>
      <c r="C112" s="104">
        <v>160</v>
      </c>
      <c r="D112" s="95">
        <v>0</v>
      </c>
      <c r="E112" s="46">
        <f>D112/C112*100</f>
        <v>0</v>
      </c>
      <c r="F112" s="62">
        <f>D112-C112</f>
        <v>-160</v>
      </c>
    </row>
    <row r="113" spans="1:6" s="5" customFormat="1" ht="63">
      <c r="A113" s="94" t="s">
        <v>49</v>
      </c>
      <c r="B113" s="93" t="s">
        <v>125</v>
      </c>
      <c r="C113" s="104">
        <v>8.2</v>
      </c>
      <c r="D113" s="95">
        <v>1.6</v>
      </c>
      <c r="E113" s="46">
        <f>D113/C113*100</f>
        <v>19.512195121951223</v>
      </c>
      <c r="F113" s="62">
        <f>D113-C113</f>
        <v>-6.6</v>
      </c>
    </row>
    <row r="114" spans="1:9" s="6" customFormat="1" ht="36" customHeight="1">
      <c r="A114" s="121"/>
      <c r="B114" s="122" t="s">
        <v>74</v>
      </c>
      <c r="C114" s="123">
        <f>C73+C74+C76+C77+C82+C85+C87+C96+C97+C99+C100+C103+C104+C112+C113</f>
        <v>33294.49999999999</v>
      </c>
      <c r="D114" s="123">
        <f>D73+D74+D76+D77+D82+D85+D87+D96+D97+D99+D100+D103+D104+D112+D113</f>
        <v>14563.300000000003</v>
      </c>
      <c r="E114" s="124">
        <f t="shared" si="5"/>
        <v>43.74085809968615</v>
      </c>
      <c r="F114" s="125">
        <f t="shared" si="6"/>
        <v>-18731.19999999999</v>
      </c>
      <c r="I114" s="120"/>
    </row>
    <row r="115" spans="1:6" ht="45" customHeight="1">
      <c r="A115" s="126" t="s">
        <v>59</v>
      </c>
      <c r="B115" s="109" t="s">
        <v>91</v>
      </c>
      <c r="C115" s="42">
        <v>129</v>
      </c>
      <c r="D115" s="42"/>
      <c r="E115" s="119">
        <f t="shared" si="5"/>
        <v>0</v>
      </c>
      <c r="F115" s="127">
        <f t="shared" si="6"/>
        <v>-129</v>
      </c>
    </row>
    <row r="116" spans="1:6" ht="48.75" customHeight="1">
      <c r="A116" s="12">
        <v>250909</v>
      </c>
      <c r="B116" s="109" t="s">
        <v>146</v>
      </c>
      <c r="C116" s="42">
        <v>-137.2</v>
      </c>
      <c r="D116" s="42">
        <v>-44.2</v>
      </c>
      <c r="E116" s="119">
        <f>D116/C116*100</f>
        <v>32.21574344023324</v>
      </c>
      <c r="F116" s="119">
        <f>D116-C116</f>
        <v>92.99999999999999</v>
      </c>
    </row>
    <row r="117" spans="2:6" ht="15.75">
      <c r="B117" s="43"/>
      <c r="C117" s="146"/>
      <c r="D117" s="146"/>
      <c r="E117" s="44"/>
      <c r="F117" s="43"/>
    </row>
    <row r="118" spans="2:5" ht="15.75" hidden="1">
      <c r="B118" s="13" t="s">
        <v>142</v>
      </c>
      <c r="C118" s="13"/>
      <c r="D118" s="13"/>
      <c r="E118" s="44"/>
    </row>
    <row r="119" ht="14.25">
      <c r="E119" s="11"/>
    </row>
    <row r="120" spans="2:5" ht="15">
      <c r="B120" s="176" t="s">
        <v>194</v>
      </c>
      <c r="C120" s="176"/>
      <c r="D120" s="176" t="s">
        <v>195</v>
      </c>
      <c r="E120" s="177"/>
    </row>
    <row r="124" ht="15.75">
      <c r="E124" s="10"/>
    </row>
  </sheetData>
  <sheetProtection/>
  <mergeCells count="2">
    <mergeCell ref="A3:F3"/>
    <mergeCell ref="A71:G71"/>
  </mergeCells>
  <printOptions/>
  <pageMargins left="1.1811023622047245" right="0.3937007874015748" top="0.3937007874015748" bottom="0.5118110236220472" header="0.3937007874015748" footer="0.5118110236220472"/>
  <pageSetup fitToHeight="6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FIN</cp:lastModifiedBy>
  <cp:lastPrinted>2012-08-20T08:45:01Z</cp:lastPrinted>
  <dcterms:created xsi:type="dcterms:W3CDTF">2001-02-06T11:29:08Z</dcterms:created>
  <dcterms:modified xsi:type="dcterms:W3CDTF">2012-08-22T11:39:46Z</dcterms:modified>
  <cp:category/>
  <cp:version/>
  <cp:contentType/>
  <cp:contentStatus/>
</cp:coreProperties>
</file>