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2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Print_Titles" localSheetId="1">'видатки спецфонд'!$1:$2</definedName>
    <definedName name="_xlnm.Print_Area" localSheetId="1">'видатки спецфонд'!$A$1:$H$143</definedName>
  </definedNames>
  <calcPr fullCalcOnLoad="1"/>
</workbook>
</file>

<file path=xl/sharedStrings.xml><?xml version="1.0" encoding="utf-8"?>
<sst xmlns="http://schemas.openxmlformats.org/spreadsheetml/2006/main" count="584" uniqueCount="321">
  <si>
    <t>Цільові фонди</t>
  </si>
  <si>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</si>
  <si>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</si>
  <si>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</si>
  <si>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</si>
  <si>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</si>
  <si>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</si>
  <si>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</si>
  <si>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</si>
  <si>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</si>
  <si>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</si>
  <si>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</si>
  <si>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</si>
  <si>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</si>
  <si>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</si>
  <si>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</si>
  <si>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</si>
  <si>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</si>
  <si>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</si>
  <si>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</si>
  <si>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</si>
  <si>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</si>
  <si>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</si>
  <si>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100102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</si>
  <si>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</si>
  <si>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</si>
  <si>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</si>
  <si>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</si>
  <si>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</si>
  <si>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</si>
  <si>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</si>
  <si>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</si>
  <si>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</si>
  <si>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</si>
  <si>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</si>
  <si>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</si>
  <si>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</si>
  <si>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</si>
  <si>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</si>
  <si>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</si>
  <si>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</si>
  <si>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</si>
  <si>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</si>
  <si>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</si>
  <si>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</si>
  <si>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</si>
  <si>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</si>
  <si>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</si>
  <si>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</si>
  <si>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</si>
  <si>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</si>
  <si>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</si>
  <si>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</si>
  <si>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</si>
  <si>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</si>
  <si>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</si>
  <si>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</si>
  <si>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240601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</si>
  <si>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</si>
  <si>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</si>
  <si>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</si>
  <si>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</si>
  <si>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</si>
  <si>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</si>
  <si>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</si>
  <si>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</si>
  <si>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150101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</si>
  <si>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</si>
  <si>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</si>
  <si>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</si>
  <si>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</si>
  <si>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</si>
  <si>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</si>
  <si>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</si>
  <si>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</si>
  <si>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</si>
  <si>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</si>
  <si>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</si>
  <si>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</si>
  <si>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</si>
  <si>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</si>
  <si>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</si>
  <si>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</si>
  <si>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</si>
  <si>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</si>
  <si>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</si>
  <si>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</si>
  <si>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</si>
  <si>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</si>
  <si>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</si>
  <si>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</si>
  <si>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</si>
  <si>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</si>
  <si>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</si>
  <si>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</si>
  <si>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</si>
  <si>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</si>
  <si>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</si>
  <si>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</si>
  <si>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</si>
  <si>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</si>
  <si>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</si>
  <si>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</si>
  <si>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</si>
  <si>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</si>
  <si>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</si>
  <si>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</si>
  <si>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</si>
  <si>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</si>
  <si>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</si>
  <si>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</si>
  <si>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</si>
  <si>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</si>
  <si>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</si>
  <si>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</si>
  <si>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Інші джерела власних надходжень бюджетних установ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</si>
  <si>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</si>
  <si>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</si>
  <si>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</si>
  <si>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</si>
  <si>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</si>
  <si>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</si>
  <si>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</si>
  <si>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</si>
  <si>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</si>
  <si>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</si>
  <si>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</si>
  <si>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</si>
  <si>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</si>
  <si>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</si>
  <si>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100106</t>
  </si>
  <si>
    <t>Капітальний ремонт житлового фонду об'єднань співвласників багатоквартирних будинків</t>
  </si>
  <si>
    <t>240602</t>
  </si>
  <si>
    <t>Повернення коштів, наданих для кредитування громадян на будівництво( реконструкцію) та придбання житла</t>
  </si>
  <si>
    <t>070201</t>
  </si>
  <si>
    <t>Загальноосвітні школи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</si>
  <si>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</si>
  <si>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</si>
  <si>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</si>
  <si>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</si>
  <si>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</si>
  <si>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070101</t>
  </si>
  <si>
    <t>Дошкільні заклади освіти</t>
  </si>
  <si>
    <t>080101</t>
  </si>
  <si>
    <t>Лікарні</t>
  </si>
  <si>
    <t>Територіальний центр соціального обслуговування</t>
  </si>
  <si>
    <t>Теплові мережі</t>
  </si>
  <si>
    <t>Дотація житлово-комунальному господарству</t>
  </si>
  <si>
    <t>Освіта</t>
  </si>
  <si>
    <t>130107</t>
  </si>
  <si>
    <t>Утримання та навчально-тренувальна робота дитячо-юнацьких спортивних шкіл</t>
  </si>
  <si>
    <t>Землеустрій</t>
  </si>
  <si>
    <t>Органи місцевого самоврядування</t>
  </si>
  <si>
    <t>170000</t>
  </si>
  <si>
    <t>Транспорт, дорожнє госпдарство</t>
  </si>
  <si>
    <t>240000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</si>
  <si>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</si>
  <si>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070401</t>
  </si>
  <si>
    <t>Позашкільні заклади освіти,заходи із позашкільної роботи з дітьми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</si>
  <si>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</si>
  <si>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</si>
  <si>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</si>
  <si>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</si>
  <si>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>Житлово-експлуатаційне господарство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</si>
  <si>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</si>
  <si>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</si>
  <si>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</si>
  <si>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</si>
  <si>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Центр соціальних служб для сім ї, дітей та молоді</t>
  </si>
  <si>
    <t>110201</t>
  </si>
  <si>
    <t>Бібліотеки</t>
  </si>
  <si>
    <t>130110</t>
  </si>
  <si>
    <t>Льодовий палац спорту</t>
  </si>
  <si>
    <t>130000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</si>
  <si>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</si>
  <si>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</si>
  <si>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</si>
  <si>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</si>
  <si>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</si>
  <si>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</si>
  <si>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</si>
  <si>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</si>
  <si>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</si>
  <si>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>110204</t>
  </si>
  <si>
    <t>Палаци і будинки культури, клуби та інші заклади клубного типу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</si>
  <si>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</si>
  <si>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</si>
  <si>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</si>
  <si>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</si>
  <si>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>Культура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</si>
  <si>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</si>
  <si>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</si>
  <si>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</si>
  <si>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</si>
  <si>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070806</t>
  </si>
  <si>
    <t>Капітальні вкладення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</si>
  <si>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</si>
  <si>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</si>
  <si>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Роботи, пов"язані із будівництвом, реконструкцією та утриманням автошляхів</t>
  </si>
  <si>
    <t>Видатки на утримання закладів відділу молоді та спорту (в тому числі СДЮСТШ "Садко")</t>
  </si>
  <si>
    <t>Транспорт, дорожнє господарство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</si>
  <si>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</si>
  <si>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</si>
  <si>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080800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</si>
  <si>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</si>
  <si>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</si>
  <si>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</si>
  <si>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</si>
  <si>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Секретар ради</t>
  </si>
  <si>
    <t>Інші субвенції</t>
  </si>
  <si>
    <t>250324</t>
  </si>
  <si>
    <t>Субвенцiя іншим бюджетам на виконання інвестиційних проектів</t>
  </si>
  <si>
    <t>% до уточненого плану на 2014 р.</t>
  </si>
  <si>
    <t>% до  2013 р.</t>
  </si>
  <si>
    <t>090405 090406 090407 090411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</si>
  <si>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</si>
  <si>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</si>
  <si>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</si>
  <si>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</si>
  <si>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</si>
  <si>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</si>
  <si>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</si>
  <si>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</si>
  <si>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</si>
  <si>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</si>
  <si>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</si>
  <si>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</si>
  <si>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</si>
  <si>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</si>
  <si>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</si>
  <si>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</si>
  <si>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</si>
  <si>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</si>
  <si>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</si>
  <si>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</si>
  <si>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</si>
  <si>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</si>
  <si>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</si>
  <si>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</si>
  <si>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</si>
  <si>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</si>
  <si>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</si>
  <si>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</si>
  <si>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</si>
  <si>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</si>
  <si>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</si>
  <si>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</si>
  <si>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</si>
  <si>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</si>
  <si>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</si>
  <si>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</si>
  <si>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</si>
  <si>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</si>
  <si>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</si>
  <si>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</si>
  <si>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</si>
  <si>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</si>
  <si>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</si>
  <si>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</si>
  <si>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</si>
  <si>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</si>
  <si>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</si>
  <si>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</si>
  <si>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203000</t>
  </si>
  <si>
    <t>203400</t>
  </si>
  <si>
    <t>Інше внутрішнє фінансування</t>
  </si>
  <si>
    <t>Фінансування за рахунок коштів єдиного казначейського рахунку</t>
  </si>
  <si>
    <t>603000</t>
  </si>
  <si>
    <t>* з урахуванням суми міжбюджетних трансфертів, які перердаються між місцевими бюджетами різних рівнів або між бюджетами однієї підпорядкованості</t>
  </si>
  <si>
    <t>**без урахування суми міжбюджетних трансфертів, які перердаються між місцевими бюджетами різних рівнів або між бюджетами однієї підпорядкованості</t>
  </si>
  <si>
    <t>Виконано за 2015р.</t>
  </si>
  <si>
    <t>090413</t>
  </si>
  <si>
    <t>Допомога на логляд за інвалідом І чи ІІ групи внаслідок психічного розладу</t>
  </si>
  <si>
    <t xml:space="preserve"> -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</t>
  </si>
  <si>
    <t>200700</t>
  </si>
  <si>
    <t>180107</t>
  </si>
  <si>
    <t>Фінансування енергозберегаючих заходів</t>
  </si>
  <si>
    <t>Інші природоохоронні заходи</t>
  </si>
  <si>
    <t>250203</t>
  </si>
  <si>
    <t>Проведення виборів депутатів місцевих рад та сільських, селищних, міських голів</t>
  </si>
  <si>
    <t>250301</t>
  </si>
  <si>
    <t>Реверсна дотація</t>
  </si>
  <si>
    <t>250380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</si>
  <si>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</si>
  <si>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</si>
  <si>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070805</t>
  </si>
  <si>
    <t>Групи централізованого господарського обслуговування</t>
  </si>
  <si>
    <t>Інші заклади освіти (МНВК)</t>
  </si>
  <si>
    <t>Водопровідно-каналізаційне господарство</t>
  </si>
  <si>
    <t>110205</t>
  </si>
  <si>
    <t>Школи есттичного виховання дітей</t>
  </si>
  <si>
    <t>180409</t>
  </si>
  <si>
    <t>Внески органів місцевого самоврядування у статутні капітали субєктів підпримницької діяльності</t>
  </si>
  <si>
    <t>Виконано за 2016р.</t>
  </si>
  <si>
    <t>План з урахуван-ням внесених змін на  2016р.</t>
  </si>
  <si>
    <t>% до уточненого плану на 2016 р.</t>
  </si>
  <si>
    <t>% до  2015 р.</t>
  </si>
  <si>
    <t>% до 2015 р.</t>
  </si>
  <si>
    <t>План з урахуван-ням внесених змін на 2016р.</t>
  </si>
  <si>
    <t>070501</t>
  </si>
  <si>
    <t>Професійно-технічні навчальні заклади</t>
  </si>
  <si>
    <t>070802</t>
  </si>
  <si>
    <t>Методична робота</t>
  </si>
  <si>
    <t>Соціальні програми і заходи відділу молоді та спорту</t>
  </si>
  <si>
    <t>110103</t>
  </si>
  <si>
    <t>Інші мистецькі заклади та зходи</t>
  </si>
  <si>
    <t>Галерея мистецтв</t>
  </si>
  <si>
    <t>110202</t>
  </si>
  <si>
    <t>110502</t>
  </si>
  <si>
    <t>Централізована бухгалтерія відділу культури</t>
  </si>
  <si>
    <t>Періодичні видання (газети та журнали)</t>
  </si>
  <si>
    <t>150000</t>
  </si>
  <si>
    <t>Будівництво</t>
  </si>
  <si>
    <t>150202</t>
  </si>
  <si>
    <t>Розробка схем та проектних рішень масового застосування</t>
  </si>
  <si>
    <t>180411</t>
  </si>
  <si>
    <t>Виконання територіальною громадою міста гарантійних зобов язань за позичальників, що отримали кредити під місцеві гарантії</t>
  </si>
  <si>
    <t>І.М. Бутков</t>
  </si>
  <si>
    <t>План з урахуванням внесених змін на  2016р.</t>
  </si>
  <si>
    <t>602301</t>
  </si>
  <si>
    <t>602305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</si>
</sst>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</numFmts>
  <fonts count="59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FD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12" fillId="35" borderId="18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49" fontId="12" fillId="0" borderId="12" xfId="0" applyNumberFormat="1" applyFont="1" applyBorder="1" applyAlignment="1" applyProtection="1">
      <alignment horizontal="center"/>
      <protection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36" borderId="12" xfId="0" applyNumberFormat="1" applyFont="1" applyFill="1" applyBorder="1" applyAlignment="1" applyProtection="1">
      <alignment horizontal="center"/>
      <protection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5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9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5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16" fillId="35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6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5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2" fillId="0" borderId="28" xfId="0" applyFont="1" applyBorder="1" applyAlignment="1" applyProtection="1">
      <alignment horizontal="left" wrapText="1"/>
      <protection/>
    </xf>
    <xf numFmtId="0" fontId="3" fillId="35" borderId="27" xfId="0" applyFont="1" applyFill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6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172" fontId="3" fillId="33" borderId="21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172" fontId="4" fillId="33" borderId="21" xfId="0" applyNumberFormat="1" applyFont="1" applyFill="1" applyBorder="1" applyAlignment="1">
      <alignment/>
    </xf>
    <xf numFmtId="0" fontId="12" fillId="33" borderId="21" xfId="0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3" fillId="35" borderId="40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172" fontId="21" fillId="34" borderId="42" xfId="0" applyNumberFormat="1" applyFont="1" applyFill="1" applyBorder="1" applyAlignment="1">
      <alignment/>
    </xf>
    <xf numFmtId="172" fontId="21" fillId="0" borderId="42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21" fillId="35" borderId="42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2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wrapText="1"/>
    </xf>
    <xf numFmtId="0" fontId="3" fillId="34" borderId="31" xfId="0" applyFont="1" applyFill="1" applyBorder="1" applyAlignment="1">
      <alignment wrapText="1"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3" fillId="34" borderId="31" xfId="0" applyFont="1" applyFill="1" applyBorder="1" applyAlignment="1">
      <alignment wrapText="1"/>
    </xf>
    <xf numFmtId="172" fontId="3" fillId="34" borderId="40" xfId="0" applyNumberFormat="1" applyFont="1" applyFill="1" applyBorder="1" applyAlignment="1">
      <alignment/>
    </xf>
    <xf numFmtId="172" fontId="3" fillId="34" borderId="43" xfId="0" applyNumberFormat="1" applyFont="1" applyFill="1" applyBorder="1" applyAlignment="1">
      <alignment/>
    </xf>
    <xf numFmtId="0" fontId="3" fillId="34" borderId="21" xfId="0" applyFont="1" applyFill="1" applyBorder="1" applyAlignment="1" applyProtection="1">
      <alignment horizontal="left" wrapText="1"/>
      <protection/>
    </xf>
    <xf numFmtId="172" fontId="3" fillId="34" borderId="10" xfId="0" applyNumberFormat="1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left" wrapText="1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49" fontId="3" fillId="34" borderId="18" xfId="0" applyNumberFormat="1" applyFont="1" applyFill="1" applyBorder="1" applyAlignment="1" applyProtection="1">
      <alignment horizontal="center"/>
      <protection/>
    </xf>
    <xf numFmtId="172" fontId="3" fillId="34" borderId="27" xfId="0" applyNumberFormat="1" applyFont="1" applyFill="1" applyBorder="1" applyAlignment="1">
      <alignment/>
    </xf>
    <xf numFmtId="0" fontId="3" fillId="34" borderId="21" xfId="0" applyFont="1" applyFill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34" borderId="27" xfId="0" applyFont="1" applyFill="1" applyBorder="1" applyAlignment="1">
      <alignment horizontal="left" wrapText="1"/>
    </xf>
    <xf numFmtId="0" fontId="0" fillId="0" borderId="44" xfId="0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5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 wrapText="1"/>
    </xf>
    <xf numFmtId="172" fontId="3" fillId="35" borderId="40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0" fontId="6" fillId="34" borderId="41" xfId="0" applyFont="1" applyFill="1" applyBorder="1" applyAlignment="1">
      <alignment/>
    </xf>
    <xf numFmtId="0" fontId="3" fillId="34" borderId="40" xfId="0" applyFont="1" applyFill="1" applyBorder="1" applyAlignment="1">
      <alignment wrapText="1"/>
    </xf>
    <xf numFmtId="172" fontId="12" fillId="0" borderId="26" xfId="0" applyNumberFormat="1" applyFont="1" applyBorder="1" applyAlignment="1">
      <alignment horizontal="center"/>
    </xf>
    <xf numFmtId="172" fontId="12" fillId="0" borderId="40" xfId="0" applyNumberFormat="1" applyFont="1" applyBorder="1" applyAlignment="1">
      <alignment horizontal="center"/>
    </xf>
    <xf numFmtId="49" fontId="12" fillId="0" borderId="12" xfId="0" applyNumberFormat="1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left" wrapText="1"/>
      <protection/>
    </xf>
    <xf numFmtId="0" fontId="12" fillId="0" borderId="21" xfId="0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left" wrapText="1"/>
      <protection/>
    </xf>
    <xf numFmtId="0" fontId="3" fillId="34" borderId="31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4" fillId="0" borderId="0" xfId="52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1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3" xfId="0" applyNumberFormat="1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172" fontId="21" fillId="0" borderId="4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2" fillId="0" borderId="4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48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2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43" xfId="0" applyNumberFormat="1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2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172" fontId="7" fillId="0" borderId="45" xfId="0" applyNumberFormat="1" applyFont="1" applyFill="1" applyBorder="1" applyAlignment="1">
      <alignment/>
    </xf>
    <xf numFmtId="172" fontId="7" fillId="38" borderId="42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172" fontId="12" fillId="0" borderId="43" xfId="0" applyNumberFormat="1" applyFont="1" applyBorder="1" applyAlignment="1">
      <alignment horizontal="center"/>
    </xf>
    <xf numFmtId="172" fontId="12" fillId="33" borderId="43" xfId="0" applyNumberFormat="1" applyFont="1" applyFill="1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21" fillId="0" borderId="39" xfId="0" applyNumberFormat="1" applyFont="1" applyFill="1" applyBorder="1" applyAlignment="1">
      <alignment/>
    </xf>
    <xf numFmtId="0" fontId="24" fillId="0" borderId="0" xfId="52" applyFont="1" applyAlignment="1" applyProtection="1">
      <alignment wrapText="1"/>
      <protection/>
    </xf>
    <xf numFmtId="0" fontId="25" fillId="0" borderId="0" xfId="52" applyFont="1" applyProtection="1">
      <alignment/>
      <protection/>
    </xf>
    <xf numFmtId="172" fontId="12" fillId="0" borderId="51" xfId="0" applyNumberFormat="1" applyFont="1" applyBorder="1" applyAlignment="1">
      <alignment horizontal="center"/>
    </xf>
    <xf numFmtId="0" fontId="12" fillId="0" borderId="27" xfId="0" applyFont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 horizontal="left" wrapText="1"/>
      <protection/>
    </xf>
    <xf numFmtId="0" fontId="12" fillId="39" borderId="1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2" fontId="12" fillId="0" borderId="26" xfId="0" applyNumberFormat="1" applyFont="1" applyBorder="1" applyAlignment="1">
      <alignment/>
    </xf>
    <xf numFmtId="0" fontId="6" fillId="38" borderId="0" xfId="0" applyFont="1" applyFill="1" applyAlignment="1">
      <alignment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 applyProtection="1">
      <alignment horizontal="left" wrapText="1"/>
      <protection/>
    </xf>
    <xf numFmtId="172" fontId="12" fillId="38" borderId="52" xfId="0" applyNumberFormat="1" applyFont="1" applyFill="1" applyBorder="1" applyAlignment="1">
      <alignment/>
    </xf>
    <xf numFmtId="172" fontId="9" fillId="38" borderId="42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7" fillId="37" borderId="42" xfId="0" applyNumberFormat="1" applyFont="1" applyFill="1" applyBorder="1" applyAlignment="1">
      <alignment/>
    </xf>
    <xf numFmtId="49" fontId="3" fillId="37" borderId="12" xfId="0" applyNumberFormat="1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left" wrapText="1"/>
      <protection/>
    </xf>
    <xf numFmtId="172" fontId="3" fillId="37" borderId="21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18" fillId="37" borderId="10" xfId="0" applyNumberFormat="1" applyFont="1" applyFill="1" applyBorder="1" applyAlignment="1" applyProtection="1">
      <alignment horizontal="center"/>
      <protection/>
    </xf>
    <xf numFmtId="172" fontId="21" fillId="37" borderId="42" xfId="0" applyNumberFormat="1" applyFont="1" applyFill="1" applyBorder="1" applyAlignment="1">
      <alignment/>
    </xf>
    <xf numFmtId="172" fontId="3" fillId="37" borderId="10" xfId="0" applyNumberFormat="1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/>
      <protection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>
      <alignment horizontal="left" wrapText="1"/>
    </xf>
    <xf numFmtId="172" fontId="12" fillId="38" borderId="21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>
      <alignment horizontal="left" wrapText="1"/>
    </xf>
    <xf numFmtId="172" fontId="3" fillId="37" borderId="10" xfId="0" applyNumberFormat="1" applyFont="1" applyFill="1" applyBorder="1" applyAlignment="1">
      <alignment/>
    </xf>
    <xf numFmtId="172" fontId="13" fillId="37" borderId="1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172" fontId="4" fillId="0" borderId="52" xfId="0" applyNumberFormat="1" applyFont="1" applyBorder="1" applyAlignment="1">
      <alignment horizontal="center"/>
    </xf>
    <xf numFmtId="0" fontId="3" fillId="0" borderId="10" xfId="52" applyFont="1" applyBorder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J65" sqref="J65"/>
    </sheetView>
  </sheetViews>
  <sheetFormatPr defaultColWidth="9.125" defaultRowHeight="12.75"/>
  <cols>
    <col min="1" max="1" width="9.50390625" style="1" customWidth="1"/>
    <col min="2" max="2" width="48.50390625" style="229" customWidth="1"/>
    <col min="3" max="3" width="12.875" style="1" customWidth="1"/>
    <col min="4" max="4" width="11.625" style="1" customWidth="1"/>
    <col min="5" max="5" width="10.625" style="1" customWidth="1"/>
    <col min="6" max="6" width="10.50390625" style="1" customWidth="1"/>
    <col min="7" max="7" width="11.125" style="1" customWidth="1"/>
    <col min="8" max="8" width="9.625" style="1" customWidth="1"/>
    <col min="9" max="16384" width="9.125" style="1" customWidth="1"/>
  </cols>
  <sheetData>
    <row r="1" spans="1:8" ht="86.25" thickBot="1">
      <c r="A1" s="38" t="s">
        <v>93</v>
      </c>
      <c r="B1" s="176" t="s">
        <v>92</v>
      </c>
      <c r="C1" s="173" t="s">
        <v>294</v>
      </c>
      <c r="D1" s="174" t="s">
        <v>293</v>
      </c>
      <c r="E1" s="174" t="s">
        <v>295</v>
      </c>
      <c r="F1" s="174" t="s">
        <v>114</v>
      </c>
      <c r="G1" s="174" t="s">
        <v>270</v>
      </c>
      <c r="H1" s="175" t="s">
        <v>296</v>
      </c>
    </row>
    <row r="2" spans="1:8" ht="16.5" thickBot="1">
      <c r="A2" s="39">
        <v>1</v>
      </c>
      <c r="B2" s="36">
        <v>2</v>
      </c>
      <c r="C2" s="108">
        <v>3</v>
      </c>
      <c r="D2" s="37">
        <v>4</v>
      </c>
      <c r="E2" s="37">
        <v>5</v>
      </c>
      <c r="F2" s="163">
        <v>6</v>
      </c>
      <c r="G2" s="37">
        <v>4</v>
      </c>
      <c r="H2" s="166"/>
    </row>
    <row r="3" spans="1:8" ht="17.25" customHeight="1" thickBot="1">
      <c r="A3"/>
      <c r="B3" s="86" t="s">
        <v>1</v>
      </c>
      <c r="C3" s="87"/>
      <c r="D3" s="130"/>
      <c r="E3" s="130"/>
      <c r="F3" s="164"/>
      <c r="G3" s="130"/>
      <c r="H3" s="165"/>
    </row>
    <row r="4" spans="1:8" ht="17.25" customHeight="1" thickBot="1">
      <c r="A4" s="27" t="s">
        <v>3</v>
      </c>
      <c r="B4" s="109" t="s">
        <v>70</v>
      </c>
      <c r="C4" s="131">
        <v>46842.604</v>
      </c>
      <c r="D4" s="132">
        <v>45704.948</v>
      </c>
      <c r="E4" s="133">
        <f aca="true" t="shared" si="0" ref="E4:E24">D4/C4*100</f>
        <v>97.57132203837344</v>
      </c>
      <c r="F4" s="134">
        <f aca="true" t="shared" si="1" ref="F4:F24">D4-C4</f>
        <v>-1137.6560000000027</v>
      </c>
      <c r="G4" s="132">
        <v>31381.1</v>
      </c>
      <c r="H4" s="169">
        <f>D4/G4*100</f>
        <v>145.64482443254062</v>
      </c>
    </row>
    <row r="5" spans="1:8" ht="48" hidden="1" thickBot="1">
      <c r="A5" s="28" t="s">
        <v>4</v>
      </c>
      <c r="B5" s="110" t="s">
        <v>95</v>
      </c>
      <c r="C5" s="135"/>
      <c r="D5" s="15"/>
      <c r="E5" s="16" t="e">
        <f t="shared" si="0"/>
        <v>#DIV/0!</v>
      </c>
      <c r="F5" s="52">
        <f t="shared" si="1"/>
        <v>0</v>
      </c>
      <c r="G5" s="15"/>
      <c r="H5" s="168"/>
    </row>
    <row r="6" spans="1:8" ht="30" customHeight="1" thickBot="1">
      <c r="A6" s="29" t="s">
        <v>41</v>
      </c>
      <c r="B6" s="111" t="s">
        <v>96</v>
      </c>
      <c r="C6" s="135">
        <v>215356.793</v>
      </c>
      <c r="D6" s="15">
        <v>199394.464</v>
      </c>
      <c r="E6" s="16">
        <f t="shared" si="0"/>
        <v>92.58796122581562</v>
      </c>
      <c r="F6" s="52">
        <f t="shared" si="1"/>
        <v>-15962.328999999998</v>
      </c>
      <c r="G6" s="15">
        <v>140673.7</v>
      </c>
      <c r="H6" s="169">
        <f aca="true" t="shared" si="2" ref="H6:H38">D6/G6*100</f>
        <v>141.74253183075442</v>
      </c>
    </row>
    <row r="7" spans="1:8" ht="18" customHeight="1" thickBot="1">
      <c r="A7" s="28" t="s">
        <v>100</v>
      </c>
      <c r="B7" s="111" t="s">
        <v>71</v>
      </c>
      <c r="C7" s="135">
        <v>184577.943</v>
      </c>
      <c r="D7" s="15">
        <v>160968.999</v>
      </c>
      <c r="E7" s="16">
        <f t="shared" si="0"/>
        <v>87.20922791950284</v>
      </c>
      <c r="F7" s="52">
        <f t="shared" si="1"/>
        <v>-23608.94399999999</v>
      </c>
      <c r="G7" s="15">
        <v>116195.5</v>
      </c>
      <c r="H7" s="169">
        <f t="shared" si="2"/>
        <v>138.53290273719722</v>
      </c>
    </row>
    <row r="8" spans="1:8" ht="15.75" customHeight="1" thickBot="1">
      <c r="A8" s="30"/>
      <c r="B8" s="112" t="s">
        <v>28</v>
      </c>
      <c r="C8" s="218">
        <f>C7-C10-C9</f>
        <v>153811.652</v>
      </c>
      <c r="D8" s="217">
        <f>D7-D10-D9</f>
        <v>134677.901</v>
      </c>
      <c r="E8" s="18">
        <f t="shared" si="0"/>
        <v>87.56027209173985</v>
      </c>
      <c r="F8" s="92">
        <f t="shared" si="1"/>
        <v>-19133.75099999999</v>
      </c>
      <c r="G8" s="217">
        <f>G7-G10-G9</f>
        <v>95063.2</v>
      </c>
      <c r="H8" s="171">
        <f t="shared" si="2"/>
        <v>141.67196244182819</v>
      </c>
    </row>
    <row r="9" spans="1:8" ht="30" customHeight="1" thickBot="1">
      <c r="A9" s="30"/>
      <c r="B9" s="82" t="s">
        <v>185</v>
      </c>
      <c r="C9" s="136">
        <v>30122.691</v>
      </c>
      <c r="D9" s="19">
        <v>25647.689</v>
      </c>
      <c r="E9" s="18">
        <f t="shared" si="0"/>
        <v>85.14408291078642</v>
      </c>
      <c r="F9" s="92">
        <f t="shared" si="1"/>
        <v>-4475.002</v>
      </c>
      <c r="G9" s="19">
        <v>20832.5</v>
      </c>
      <c r="H9" s="171">
        <f t="shared" si="2"/>
        <v>123.11383175327013</v>
      </c>
    </row>
    <row r="10" spans="1:8" ht="44.25" customHeight="1" thickBot="1">
      <c r="A10" s="31"/>
      <c r="B10" s="112" t="s">
        <v>39</v>
      </c>
      <c r="C10" s="136">
        <v>643.6</v>
      </c>
      <c r="D10" s="19">
        <v>643.409</v>
      </c>
      <c r="E10" s="18">
        <f t="shared" si="0"/>
        <v>99.97032318210069</v>
      </c>
      <c r="F10" s="92">
        <f t="shared" si="1"/>
        <v>-0.19100000000003092</v>
      </c>
      <c r="G10" s="19">
        <v>299.8</v>
      </c>
      <c r="H10" s="171">
        <f t="shared" si="2"/>
        <v>214.61274182788523</v>
      </c>
    </row>
    <row r="11" spans="1:8" ht="30.75" customHeight="1" thickBot="1">
      <c r="A11" s="27" t="s">
        <v>101</v>
      </c>
      <c r="B11" s="111" t="s">
        <v>5</v>
      </c>
      <c r="C11" s="135">
        <f>SUM(C12:C32)</f>
        <v>312670.155</v>
      </c>
      <c r="D11" s="15">
        <f>SUM(D12:D32)</f>
        <v>312416.175</v>
      </c>
      <c r="E11" s="16">
        <f t="shared" si="0"/>
        <v>99.91877062906754</v>
      </c>
      <c r="F11" s="52">
        <f t="shared" si="1"/>
        <v>-253.98000000003958</v>
      </c>
      <c r="G11" s="15">
        <f>SUM(G12:G32)</f>
        <v>156898.39999999997</v>
      </c>
      <c r="H11" s="169">
        <f t="shared" si="2"/>
        <v>199.12005157477708</v>
      </c>
    </row>
    <row r="12" spans="1:8" ht="175.5" customHeight="1" thickBot="1">
      <c r="A12" s="71" t="s">
        <v>186</v>
      </c>
      <c r="B12" s="112" t="s">
        <v>156</v>
      </c>
      <c r="C12" s="136">
        <v>19088.473</v>
      </c>
      <c r="D12" s="19">
        <v>19086.477</v>
      </c>
      <c r="E12" s="18">
        <f t="shared" si="0"/>
        <v>99.98954342759632</v>
      </c>
      <c r="F12" s="92">
        <f t="shared" si="1"/>
        <v>-1.996000000002823</v>
      </c>
      <c r="G12" s="19">
        <v>16253.2</v>
      </c>
      <c r="H12" s="171">
        <f t="shared" si="2"/>
        <v>117.43211798292027</v>
      </c>
    </row>
    <row r="13" spans="1:8" ht="15.75" customHeight="1" thickBot="1">
      <c r="A13" s="32" t="s">
        <v>102</v>
      </c>
      <c r="B13" s="112" t="s">
        <v>6</v>
      </c>
      <c r="C13" s="136">
        <v>74693.888</v>
      </c>
      <c r="D13" s="17">
        <v>74687.302</v>
      </c>
      <c r="E13" s="18">
        <f t="shared" si="0"/>
        <v>99.99118267882908</v>
      </c>
      <c r="F13" s="92">
        <f t="shared" si="1"/>
        <v>-6.5860000000102445</v>
      </c>
      <c r="G13" s="17">
        <v>71521.4</v>
      </c>
      <c r="H13" s="171">
        <f t="shared" si="2"/>
        <v>104.42651010746434</v>
      </c>
    </row>
    <row r="14" spans="1:8" ht="31.5" customHeight="1" thickBot="1">
      <c r="A14" s="51" t="s">
        <v>118</v>
      </c>
      <c r="B14" s="112" t="s">
        <v>119</v>
      </c>
      <c r="C14" s="137">
        <v>11519.765</v>
      </c>
      <c r="D14" s="17">
        <v>11517.056</v>
      </c>
      <c r="E14" s="18">
        <f t="shared" si="0"/>
        <v>99.9764838952878</v>
      </c>
      <c r="F14" s="92">
        <f t="shared" si="1"/>
        <v>-2.708999999998923</v>
      </c>
      <c r="G14" s="17">
        <v>7614.6</v>
      </c>
      <c r="H14" s="171">
        <f t="shared" si="2"/>
        <v>151.24965198434586</v>
      </c>
    </row>
    <row r="15" spans="1:8" ht="65.25" customHeight="1" thickBot="1">
      <c r="A15" s="40" t="s">
        <v>214</v>
      </c>
      <c r="B15" s="112" t="s">
        <v>190</v>
      </c>
      <c r="C15" s="136">
        <v>176979.758</v>
      </c>
      <c r="D15" s="19">
        <v>176968.497</v>
      </c>
      <c r="E15" s="18">
        <f t="shared" si="0"/>
        <v>99.99363712543895</v>
      </c>
      <c r="F15" s="92">
        <f t="shared" si="1"/>
        <v>-11.260999999998603</v>
      </c>
      <c r="G15" s="19">
        <v>37574.8</v>
      </c>
      <c r="H15" s="171">
        <f t="shared" si="2"/>
        <v>470.97655077339067</v>
      </c>
    </row>
    <row r="16" spans="1:8" ht="15.75" customHeight="1" thickBot="1">
      <c r="A16" s="47" t="s">
        <v>19</v>
      </c>
      <c r="B16" s="329" t="s">
        <v>85</v>
      </c>
      <c r="C16" s="138">
        <v>949.987</v>
      </c>
      <c r="D16" s="19">
        <v>948.534</v>
      </c>
      <c r="E16" s="18">
        <f t="shared" si="0"/>
        <v>99.84705053858633</v>
      </c>
      <c r="F16" s="92">
        <f t="shared" si="1"/>
        <v>-1.4529999999999745</v>
      </c>
      <c r="G16" s="19">
        <v>621.5</v>
      </c>
      <c r="H16" s="171">
        <f t="shared" si="2"/>
        <v>152.6201126307321</v>
      </c>
    </row>
    <row r="17" spans="1:8" ht="30" customHeight="1" thickBot="1">
      <c r="A17" s="48" t="s">
        <v>271</v>
      </c>
      <c r="B17" s="330" t="s">
        <v>272</v>
      </c>
      <c r="C17" s="328">
        <v>2552.467</v>
      </c>
      <c r="D17" s="19">
        <v>2552.467</v>
      </c>
      <c r="E17" s="18">
        <f t="shared" si="0"/>
        <v>100</v>
      </c>
      <c r="F17" s="92">
        <f t="shared" si="1"/>
        <v>0</v>
      </c>
      <c r="G17" s="19">
        <v>2083</v>
      </c>
      <c r="H17" s="171">
        <f t="shared" si="2"/>
        <v>122.53802208353338</v>
      </c>
    </row>
    <row r="18" spans="1:8" ht="63.75" customHeight="1" hidden="1" thickBot="1">
      <c r="A18" s="48" t="s">
        <v>108</v>
      </c>
      <c r="B18" s="113" t="s">
        <v>109</v>
      </c>
      <c r="C18" s="138"/>
      <c r="D18" s="19"/>
      <c r="E18" s="18" t="e">
        <f t="shared" si="0"/>
        <v>#DIV/0!</v>
      </c>
      <c r="F18" s="92">
        <f t="shared" si="1"/>
        <v>0</v>
      </c>
      <c r="G18" s="19"/>
      <c r="H18" s="171" t="e">
        <f t="shared" si="2"/>
        <v>#DIV/0!</v>
      </c>
    </row>
    <row r="19" spans="1:8" ht="18" customHeight="1" hidden="1" thickBot="1">
      <c r="A19" s="41" t="s">
        <v>138</v>
      </c>
      <c r="B19" s="112" t="s">
        <v>139</v>
      </c>
      <c r="C19" s="136"/>
      <c r="D19" s="19"/>
      <c r="E19" s="18" t="e">
        <f t="shared" si="0"/>
        <v>#DIV/0!</v>
      </c>
      <c r="F19" s="92">
        <f t="shared" si="1"/>
        <v>0</v>
      </c>
      <c r="G19" s="19"/>
      <c r="H19" s="171" t="e">
        <f t="shared" si="2"/>
        <v>#DIV/0!</v>
      </c>
    </row>
    <row r="20" spans="1:8" ht="15.75" customHeight="1" thickBot="1">
      <c r="A20" s="32" t="s">
        <v>20</v>
      </c>
      <c r="B20" s="112" t="s">
        <v>178</v>
      </c>
      <c r="C20" s="136">
        <v>1141.656</v>
      </c>
      <c r="D20" s="17">
        <v>995.904</v>
      </c>
      <c r="E20" s="18">
        <f t="shared" si="0"/>
        <v>87.23328217957074</v>
      </c>
      <c r="F20" s="92">
        <f t="shared" si="1"/>
        <v>-145.75199999999995</v>
      </c>
      <c r="G20" s="17">
        <v>1022.1</v>
      </c>
      <c r="H20" s="171">
        <f t="shared" si="2"/>
        <v>97.43704138538303</v>
      </c>
    </row>
    <row r="21" spans="1:8" ht="27" customHeight="1" hidden="1" thickBot="1">
      <c r="A21" s="32" t="s">
        <v>36</v>
      </c>
      <c r="B21" s="112" t="s">
        <v>72</v>
      </c>
      <c r="C21" s="136"/>
      <c r="D21" s="17"/>
      <c r="E21" s="18" t="e">
        <f t="shared" si="0"/>
        <v>#DIV/0!</v>
      </c>
      <c r="F21" s="92">
        <f t="shared" si="1"/>
        <v>0</v>
      </c>
      <c r="G21" s="17"/>
      <c r="H21" s="171" t="e">
        <f t="shared" si="2"/>
        <v>#DIV/0!</v>
      </c>
    </row>
    <row r="22" spans="1:8" ht="30.75" customHeight="1" thickBot="1">
      <c r="A22" s="32" t="s">
        <v>21</v>
      </c>
      <c r="B22" s="112" t="s">
        <v>64</v>
      </c>
      <c r="C22" s="136">
        <v>33.59</v>
      </c>
      <c r="D22" s="19">
        <v>33.577</v>
      </c>
      <c r="E22" s="18">
        <f t="shared" si="0"/>
        <v>99.96129800535873</v>
      </c>
      <c r="F22" s="92">
        <f t="shared" si="1"/>
        <v>-0.01300000000000523</v>
      </c>
      <c r="G22" s="19">
        <v>17</v>
      </c>
      <c r="H22" s="171">
        <f t="shared" si="2"/>
        <v>197.51176470588234</v>
      </c>
    </row>
    <row r="23" spans="1:8" ht="32.25" hidden="1" thickBot="1">
      <c r="A23" s="32" t="s">
        <v>7</v>
      </c>
      <c r="B23" s="112" t="s">
        <v>87</v>
      </c>
      <c r="C23" s="136"/>
      <c r="D23" s="17"/>
      <c r="E23" s="18" t="e">
        <f t="shared" si="0"/>
        <v>#DIV/0!</v>
      </c>
      <c r="F23" s="92">
        <f t="shared" si="1"/>
        <v>0</v>
      </c>
      <c r="G23" s="17"/>
      <c r="H23" s="171" t="e">
        <f t="shared" si="2"/>
        <v>#DIV/0!</v>
      </c>
    </row>
    <row r="24" spans="1:8" ht="32.25" hidden="1" thickBot="1">
      <c r="A24" s="32" t="s">
        <v>38</v>
      </c>
      <c r="B24" s="114" t="s">
        <v>37</v>
      </c>
      <c r="C24" s="136"/>
      <c r="D24" s="19"/>
      <c r="E24" s="18" t="e">
        <f t="shared" si="0"/>
        <v>#DIV/0!</v>
      </c>
      <c r="F24" s="92">
        <f t="shared" si="1"/>
        <v>0</v>
      </c>
      <c r="G24" s="19"/>
      <c r="H24" s="171" t="e">
        <f t="shared" si="2"/>
        <v>#DIV/0!</v>
      </c>
    </row>
    <row r="25" spans="1:8" ht="16.5" hidden="1" thickBot="1">
      <c r="A25" s="32" t="s">
        <v>38</v>
      </c>
      <c r="B25" s="114"/>
      <c r="C25" s="136"/>
      <c r="D25" s="19"/>
      <c r="E25" s="18"/>
      <c r="F25" s="92"/>
      <c r="G25" s="19"/>
      <c r="H25" s="171" t="e">
        <f t="shared" si="2"/>
        <v>#DIV/0!</v>
      </c>
    </row>
    <row r="26" spans="1:8" ht="18.75" customHeight="1" thickBot="1">
      <c r="A26" s="32" t="s">
        <v>22</v>
      </c>
      <c r="B26" s="112" t="s">
        <v>26</v>
      </c>
      <c r="C26" s="136">
        <v>5940.584</v>
      </c>
      <c r="D26" s="19">
        <v>5922.702</v>
      </c>
      <c r="E26" s="18">
        <f aca="true" t="shared" si="3" ref="E26:E48">D26/C26*100</f>
        <v>99.698985823616</v>
      </c>
      <c r="F26" s="92">
        <f aca="true" t="shared" si="4" ref="F26:F36">D26-C26</f>
        <v>-17.881999999999607</v>
      </c>
      <c r="G26" s="19">
        <v>4504.8</v>
      </c>
      <c r="H26" s="171">
        <f t="shared" si="2"/>
        <v>131.47535961640918</v>
      </c>
    </row>
    <row r="27" spans="1:8" ht="18.75" customHeight="1" hidden="1" thickBot="1">
      <c r="A27" s="32" t="s">
        <v>38</v>
      </c>
      <c r="B27" s="112" t="s">
        <v>44</v>
      </c>
      <c r="C27" s="136"/>
      <c r="D27" s="19"/>
      <c r="E27" s="18" t="e">
        <f t="shared" si="3"/>
        <v>#DIV/0!</v>
      </c>
      <c r="F27" s="92">
        <f t="shared" si="4"/>
        <v>0</v>
      </c>
      <c r="G27" s="19"/>
      <c r="H27" s="171" t="e">
        <f t="shared" si="2"/>
        <v>#DIV/0!</v>
      </c>
    </row>
    <row r="28" spans="1:8" ht="18.75" customHeight="1" thickBot="1">
      <c r="A28" s="32" t="s">
        <v>120</v>
      </c>
      <c r="B28" s="112" t="s">
        <v>122</v>
      </c>
      <c r="C28" s="136">
        <v>514.921</v>
      </c>
      <c r="D28" s="19">
        <v>479.635</v>
      </c>
      <c r="E28" s="18">
        <f t="shared" si="3"/>
        <v>93.14729832343212</v>
      </c>
      <c r="F28" s="92">
        <f t="shared" si="4"/>
        <v>-35.28600000000006</v>
      </c>
      <c r="G28" s="19">
        <v>416.3</v>
      </c>
      <c r="H28" s="171">
        <f t="shared" si="2"/>
        <v>115.21378813355751</v>
      </c>
    </row>
    <row r="29" spans="1:8" ht="32.25" customHeight="1" thickBot="1">
      <c r="A29" s="32" t="s">
        <v>121</v>
      </c>
      <c r="B29" s="112" t="s">
        <v>123</v>
      </c>
      <c r="C29" s="136">
        <v>1228.246</v>
      </c>
      <c r="D29" s="19">
        <v>1226.498</v>
      </c>
      <c r="E29" s="18">
        <f t="shared" si="3"/>
        <v>99.85768323283772</v>
      </c>
      <c r="F29" s="92">
        <f t="shared" si="4"/>
        <v>-1.7480000000000473</v>
      </c>
      <c r="G29" s="19">
        <v>732.8</v>
      </c>
      <c r="H29" s="171">
        <f t="shared" si="2"/>
        <v>167.37145196506552</v>
      </c>
    </row>
    <row r="30" spans="1:8" ht="46.5" customHeight="1" thickBot="1">
      <c r="A30" s="32" t="s">
        <v>40</v>
      </c>
      <c r="B30" s="112" t="s">
        <v>88</v>
      </c>
      <c r="C30" s="136">
        <v>200</v>
      </c>
      <c r="D30" s="19">
        <v>175.142</v>
      </c>
      <c r="E30" s="18">
        <f t="shared" si="3"/>
        <v>87.571</v>
      </c>
      <c r="F30" s="94">
        <f t="shared" si="4"/>
        <v>-24.858000000000004</v>
      </c>
      <c r="G30" s="19">
        <v>110.8</v>
      </c>
      <c r="H30" s="171">
        <f t="shared" si="2"/>
        <v>158.07039711191337</v>
      </c>
    </row>
    <row r="31" spans="1:8" ht="31.5" customHeight="1" thickBot="1">
      <c r="A31" s="32" t="s">
        <v>8</v>
      </c>
      <c r="B31" s="112" t="s">
        <v>65</v>
      </c>
      <c r="C31" s="136">
        <v>112.312</v>
      </c>
      <c r="D31" s="19">
        <v>112.309</v>
      </c>
      <c r="E31" s="18">
        <f t="shared" si="3"/>
        <v>99.9973288695776</v>
      </c>
      <c r="F31" s="92">
        <f t="shared" si="4"/>
        <v>-0.0030000000000001137</v>
      </c>
      <c r="G31" s="19">
        <v>147.7</v>
      </c>
      <c r="H31" s="171">
        <f t="shared" si="2"/>
        <v>76.03859174001354</v>
      </c>
    </row>
    <row r="32" spans="1:8" ht="36.75" customHeight="1" thickBot="1">
      <c r="A32" s="32" t="s">
        <v>117</v>
      </c>
      <c r="B32" s="112" t="s">
        <v>137</v>
      </c>
      <c r="C32" s="136">
        <v>17714.508</v>
      </c>
      <c r="D32" s="19">
        <v>17710.075</v>
      </c>
      <c r="E32" s="18">
        <f t="shared" si="3"/>
        <v>99.97497531401945</v>
      </c>
      <c r="F32" s="92">
        <f t="shared" si="4"/>
        <v>-4.433000000000902</v>
      </c>
      <c r="G32" s="19">
        <v>14278.4</v>
      </c>
      <c r="H32" s="171">
        <f t="shared" si="2"/>
        <v>124.03403042357688</v>
      </c>
    </row>
    <row r="33" spans="1:8" ht="21.75" customHeight="1" thickBot="1">
      <c r="A33" s="28" t="s">
        <v>104</v>
      </c>
      <c r="B33" s="111" t="s">
        <v>9</v>
      </c>
      <c r="C33" s="135">
        <f>C34+C35+C38+C39+C40+C41</f>
        <v>31210.589</v>
      </c>
      <c r="D33" s="15">
        <f>D34+D35+D38+D39+D40+D41</f>
        <v>29650.897</v>
      </c>
      <c r="E33" s="16">
        <f t="shared" si="3"/>
        <v>95.00268322395326</v>
      </c>
      <c r="F33" s="52">
        <f t="shared" si="4"/>
        <v>-1559.691999999999</v>
      </c>
      <c r="G33" s="15">
        <f>G34+G35+G38+G39+G40+G41</f>
        <v>48196.899999999994</v>
      </c>
      <c r="H33" s="169">
        <f t="shared" si="2"/>
        <v>61.52034051982598</v>
      </c>
    </row>
    <row r="34" spans="1:8" ht="31.5" customHeight="1" thickBot="1">
      <c r="A34" s="32" t="s">
        <v>162</v>
      </c>
      <c r="B34" s="112" t="s">
        <v>164</v>
      </c>
      <c r="C34" s="136">
        <v>381.244</v>
      </c>
      <c r="D34" s="19">
        <v>287.713</v>
      </c>
      <c r="E34" s="18">
        <f t="shared" si="3"/>
        <v>75.4668925937195</v>
      </c>
      <c r="F34" s="94">
        <f t="shared" si="4"/>
        <v>-93.531</v>
      </c>
      <c r="G34" s="19"/>
      <c r="H34" s="171" t="e">
        <f t="shared" si="2"/>
        <v>#DIV/0!</v>
      </c>
    </row>
    <row r="35" spans="1:8" ht="30" customHeight="1" thickBot="1">
      <c r="A35" s="32" t="s">
        <v>32</v>
      </c>
      <c r="B35" s="112" t="s">
        <v>33</v>
      </c>
      <c r="C35" s="218">
        <v>22204.014</v>
      </c>
      <c r="D35" s="217">
        <v>21741.573</v>
      </c>
      <c r="E35" s="18">
        <f t="shared" si="3"/>
        <v>97.91730900547982</v>
      </c>
      <c r="F35" s="92">
        <f t="shared" si="4"/>
        <v>-462.4409999999989</v>
      </c>
      <c r="G35" s="217">
        <v>3667.1</v>
      </c>
      <c r="H35" s="171">
        <f t="shared" si="2"/>
        <v>592.8819230454583</v>
      </c>
    </row>
    <row r="36" spans="1:8" ht="33.75" customHeight="1" hidden="1" thickBot="1">
      <c r="A36" s="32" t="s">
        <v>56</v>
      </c>
      <c r="B36" s="112" t="s">
        <v>51</v>
      </c>
      <c r="C36" s="137"/>
      <c r="D36" s="17"/>
      <c r="E36" s="18" t="e">
        <f t="shared" si="3"/>
        <v>#DIV/0!</v>
      </c>
      <c r="F36" s="92">
        <f t="shared" si="4"/>
        <v>0</v>
      </c>
      <c r="G36" s="17"/>
      <c r="H36" s="171" t="e">
        <f t="shared" si="2"/>
        <v>#DIV/0!</v>
      </c>
    </row>
    <row r="37" spans="1:8" ht="35.25" customHeight="1" hidden="1" thickBot="1">
      <c r="A37" s="32" t="s">
        <v>181</v>
      </c>
      <c r="B37" s="112" t="s">
        <v>182</v>
      </c>
      <c r="C37" s="137"/>
      <c r="D37" s="17"/>
      <c r="E37" s="18" t="e">
        <f t="shared" si="3"/>
        <v>#DIV/0!</v>
      </c>
      <c r="F37" s="92"/>
      <c r="G37" s="17"/>
      <c r="H37" s="171" t="e">
        <f t="shared" si="2"/>
        <v>#DIV/0!</v>
      </c>
    </row>
    <row r="38" spans="1:8" ht="16.5" customHeight="1" hidden="1" thickBot="1">
      <c r="A38" s="32" t="s">
        <v>45</v>
      </c>
      <c r="B38" s="112" t="s">
        <v>59</v>
      </c>
      <c r="C38" s="136"/>
      <c r="D38" s="19"/>
      <c r="E38" s="18" t="e">
        <f t="shared" si="3"/>
        <v>#DIV/0!</v>
      </c>
      <c r="F38" s="94">
        <f aca="true" t="shared" si="5" ref="F38:F59">D38-C38</f>
        <v>0</v>
      </c>
      <c r="G38" s="19"/>
      <c r="H38" s="171" t="e">
        <f t="shared" si="2"/>
        <v>#DIV/0!</v>
      </c>
    </row>
    <row r="39" spans="1:8" ht="29.25" customHeight="1" thickBot="1">
      <c r="A39" s="32" t="s">
        <v>58</v>
      </c>
      <c r="B39" s="112" t="s">
        <v>60</v>
      </c>
      <c r="C39" s="137"/>
      <c r="D39" s="19"/>
      <c r="E39" s="18" t="e">
        <f t="shared" si="3"/>
        <v>#DIV/0!</v>
      </c>
      <c r="F39" s="92">
        <f t="shared" si="5"/>
        <v>0</v>
      </c>
      <c r="G39" s="19">
        <v>44.7</v>
      </c>
      <c r="H39" s="171">
        <f aca="true" t="shared" si="6" ref="H39:H75">D39/G39*100</f>
        <v>0</v>
      </c>
    </row>
    <row r="40" spans="1:8" ht="16.5" customHeight="1" thickBot="1">
      <c r="A40" s="32" t="s">
        <v>94</v>
      </c>
      <c r="B40" s="112" t="s">
        <v>73</v>
      </c>
      <c r="C40" s="136">
        <v>8625.331</v>
      </c>
      <c r="D40" s="19">
        <v>7621.611</v>
      </c>
      <c r="E40" s="18">
        <f t="shared" si="3"/>
        <v>88.36311325327688</v>
      </c>
      <c r="F40" s="92">
        <f t="shared" si="5"/>
        <v>-1003.7200000000003</v>
      </c>
      <c r="G40" s="19">
        <v>6929.9</v>
      </c>
      <c r="H40" s="171">
        <f t="shared" si="6"/>
        <v>109.98154374522</v>
      </c>
    </row>
    <row r="41" spans="1:8" ht="76.5" customHeight="1" thickBot="1">
      <c r="A41" s="32" t="s">
        <v>140</v>
      </c>
      <c r="B41" s="112" t="s">
        <v>273</v>
      </c>
      <c r="C41" s="136"/>
      <c r="D41" s="19"/>
      <c r="E41" s="18" t="e">
        <f t="shared" si="3"/>
        <v>#DIV/0!</v>
      </c>
      <c r="F41" s="92">
        <f t="shared" si="5"/>
        <v>0</v>
      </c>
      <c r="G41" s="19">
        <v>37555.2</v>
      </c>
      <c r="H41" s="171">
        <f t="shared" si="6"/>
        <v>0</v>
      </c>
    </row>
    <row r="42" spans="1:8" ht="32.25" customHeight="1" thickBot="1">
      <c r="A42" s="28" t="s">
        <v>105</v>
      </c>
      <c r="B42" s="115" t="s">
        <v>97</v>
      </c>
      <c r="C42" s="135">
        <f>SUM(C43:C45)</f>
        <v>19656.083000000002</v>
      </c>
      <c r="D42" s="15">
        <f>SUM(D43:D45)</f>
        <v>18443.398</v>
      </c>
      <c r="E42" s="16">
        <f t="shared" si="3"/>
        <v>93.83048494453345</v>
      </c>
      <c r="F42" s="52">
        <f t="shared" si="5"/>
        <v>-1212.6850000000013</v>
      </c>
      <c r="G42" s="15">
        <f>SUM(G43:G45)</f>
        <v>16028.7</v>
      </c>
      <c r="H42" s="169">
        <f t="shared" si="6"/>
        <v>115.06483994335161</v>
      </c>
    </row>
    <row r="43" spans="1:8" ht="15" customHeight="1" thickBot="1">
      <c r="A43" s="32" t="s">
        <v>11</v>
      </c>
      <c r="B43" s="112" t="s">
        <v>10</v>
      </c>
      <c r="C43" s="136">
        <v>19586.041</v>
      </c>
      <c r="D43" s="17">
        <v>18381.99</v>
      </c>
      <c r="E43" s="18">
        <f t="shared" si="3"/>
        <v>93.85250444436423</v>
      </c>
      <c r="F43" s="92">
        <f t="shared" si="5"/>
        <v>-1204.0509999999995</v>
      </c>
      <c r="G43" s="17">
        <v>15098</v>
      </c>
      <c r="H43" s="171">
        <f t="shared" si="6"/>
        <v>121.75115909391974</v>
      </c>
    </row>
    <row r="44" spans="1:8" ht="15" customHeight="1" thickBot="1">
      <c r="A44" s="33"/>
      <c r="B44" s="112" t="s">
        <v>12</v>
      </c>
      <c r="C44" s="136">
        <v>70.042</v>
      </c>
      <c r="D44" s="19">
        <v>61.408</v>
      </c>
      <c r="E44" s="18">
        <f t="shared" si="3"/>
        <v>87.6731104194626</v>
      </c>
      <c r="F44" s="92">
        <f t="shared" si="5"/>
        <v>-8.634</v>
      </c>
      <c r="G44" s="19">
        <v>930.7</v>
      </c>
      <c r="H44" s="171">
        <f t="shared" si="6"/>
        <v>6.598044482647469</v>
      </c>
    </row>
    <row r="45" spans="1:8" ht="18.75" customHeight="1" hidden="1" thickBot="1">
      <c r="A45" s="32" t="s">
        <v>11</v>
      </c>
      <c r="B45" s="112" t="s">
        <v>106</v>
      </c>
      <c r="C45" s="136"/>
      <c r="D45" s="19"/>
      <c r="E45" s="18" t="e">
        <f t="shared" si="3"/>
        <v>#DIV/0!</v>
      </c>
      <c r="F45" s="92">
        <f t="shared" si="5"/>
        <v>0</v>
      </c>
      <c r="G45" s="19"/>
      <c r="H45" s="169" t="e">
        <f t="shared" si="6"/>
        <v>#DIV/0!</v>
      </c>
    </row>
    <row r="46" spans="1:8" ht="21.75" customHeight="1" thickBot="1">
      <c r="A46" s="28" t="s">
        <v>14</v>
      </c>
      <c r="B46" s="111" t="s">
        <v>13</v>
      </c>
      <c r="C46" s="135">
        <f>C47+C48+C49</f>
        <v>627.914</v>
      </c>
      <c r="D46" s="15">
        <f>D47+D48+D49</f>
        <v>627.914</v>
      </c>
      <c r="E46" s="22">
        <f t="shared" si="3"/>
        <v>100</v>
      </c>
      <c r="F46" s="52">
        <f t="shared" si="5"/>
        <v>0</v>
      </c>
      <c r="G46" s="15">
        <f>G47+G48+G49</f>
        <v>363.7</v>
      </c>
      <c r="H46" s="169">
        <f t="shared" si="6"/>
        <v>172.64613692603794</v>
      </c>
    </row>
    <row r="47" spans="1:8" ht="20.25" customHeight="1" hidden="1" thickBot="1">
      <c r="A47" s="34" t="s">
        <v>11</v>
      </c>
      <c r="B47" s="116" t="s">
        <v>89</v>
      </c>
      <c r="C47" s="139"/>
      <c r="D47" s="20"/>
      <c r="E47" s="18" t="e">
        <f t="shared" si="3"/>
        <v>#DIV/0!</v>
      </c>
      <c r="F47" s="55">
        <f t="shared" si="5"/>
        <v>0</v>
      </c>
      <c r="G47" s="20"/>
      <c r="H47" s="171" t="e">
        <f t="shared" si="6"/>
        <v>#DIV/0!</v>
      </c>
    </row>
    <row r="48" spans="1:8" ht="17.25" customHeight="1" thickBot="1">
      <c r="A48" s="32" t="s">
        <v>69</v>
      </c>
      <c r="B48" s="112" t="s">
        <v>29</v>
      </c>
      <c r="C48" s="136">
        <v>627.914</v>
      </c>
      <c r="D48" s="19">
        <v>627.914</v>
      </c>
      <c r="E48" s="18">
        <f t="shared" si="3"/>
        <v>100</v>
      </c>
      <c r="F48" s="92">
        <f t="shared" si="5"/>
        <v>0</v>
      </c>
      <c r="G48" s="19">
        <v>363.7</v>
      </c>
      <c r="H48" s="171">
        <f t="shared" si="6"/>
        <v>172.64613692603794</v>
      </c>
    </row>
    <row r="49" spans="1:8" ht="16.5" hidden="1" thickBot="1">
      <c r="A49" s="32"/>
      <c r="B49" s="112" t="s">
        <v>15</v>
      </c>
      <c r="C49" s="137"/>
      <c r="D49" s="17"/>
      <c r="E49" s="21">
        <f>ROUND(IF(D49=0,0,D49/C49),3)</f>
        <v>0</v>
      </c>
      <c r="F49" s="92">
        <f t="shared" si="5"/>
        <v>0</v>
      </c>
      <c r="G49" s="17"/>
      <c r="H49" s="169" t="e">
        <f t="shared" si="6"/>
        <v>#DIV/0!</v>
      </c>
    </row>
    <row r="50" spans="1:8" ht="16.5" thickBot="1">
      <c r="A50" s="28" t="s">
        <v>17</v>
      </c>
      <c r="B50" s="111" t="s">
        <v>16</v>
      </c>
      <c r="C50" s="135">
        <v>20583.153</v>
      </c>
      <c r="D50" s="15">
        <v>18162.283</v>
      </c>
      <c r="E50" s="16">
        <f aca="true" t="shared" si="7" ref="E50:E59">D50/C50*100</f>
        <v>88.23858521578303</v>
      </c>
      <c r="F50" s="16">
        <f t="shared" si="5"/>
        <v>-2420.869999999999</v>
      </c>
      <c r="G50" s="15">
        <v>17962.3</v>
      </c>
      <c r="H50" s="169">
        <f t="shared" si="6"/>
        <v>101.11334851327503</v>
      </c>
    </row>
    <row r="51" spans="1:8" ht="47.25" customHeight="1" thickBot="1">
      <c r="A51" s="32"/>
      <c r="B51" s="112" t="s">
        <v>199</v>
      </c>
      <c r="C51" s="218">
        <f>C50-C52</f>
        <v>18587.574999999997</v>
      </c>
      <c r="D51" s="218">
        <f>D50-D52</f>
        <v>16475.137</v>
      </c>
      <c r="E51" s="18">
        <f t="shared" si="7"/>
        <v>88.635214652799</v>
      </c>
      <c r="F51" s="92">
        <f t="shared" si="5"/>
        <v>-2112.4379999999983</v>
      </c>
      <c r="G51" s="218">
        <f>G50-G52</f>
        <v>16308.8</v>
      </c>
      <c r="H51" s="171">
        <f t="shared" si="6"/>
        <v>101.01992176003138</v>
      </c>
    </row>
    <row r="52" spans="1:8" ht="30.75" customHeight="1" thickBot="1">
      <c r="A52" s="32"/>
      <c r="B52" s="112" t="s">
        <v>99</v>
      </c>
      <c r="C52" s="140">
        <v>1995.578</v>
      </c>
      <c r="D52" s="95">
        <v>1687.146</v>
      </c>
      <c r="E52" s="18">
        <f t="shared" si="7"/>
        <v>84.54422728653051</v>
      </c>
      <c r="F52" s="92">
        <f t="shared" si="5"/>
        <v>-308.432</v>
      </c>
      <c r="G52" s="95">
        <v>1653.5</v>
      </c>
      <c r="H52" s="171">
        <f t="shared" si="6"/>
        <v>102.03483519806471</v>
      </c>
    </row>
    <row r="53" spans="1:8" ht="48" hidden="1" thickBot="1">
      <c r="A53" s="35" t="s">
        <v>47</v>
      </c>
      <c r="B53" s="117" t="s">
        <v>48</v>
      </c>
      <c r="C53" s="141"/>
      <c r="D53" s="96"/>
      <c r="E53" s="22" t="e">
        <f t="shared" si="7"/>
        <v>#DIV/0!</v>
      </c>
      <c r="F53" s="97">
        <f t="shared" si="5"/>
        <v>0</v>
      </c>
      <c r="G53" s="96"/>
      <c r="H53" s="169" t="e">
        <f t="shared" si="6"/>
        <v>#DIV/0!</v>
      </c>
    </row>
    <row r="54" spans="1:8" ht="16.5" thickBot="1">
      <c r="A54" s="28" t="s">
        <v>49</v>
      </c>
      <c r="B54" s="111" t="s">
        <v>74</v>
      </c>
      <c r="C54" s="135">
        <v>36.622</v>
      </c>
      <c r="D54" s="15">
        <v>18.352</v>
      </c>
      <c r="E54" s="16">
        <f t="shared" si="7"/>
        <v>50.11195456283109</v>
      </c>
      <c r="F54" s="52">
        <f t="shared" si="5"/>
        <v>-18.27</v>
      </c>
      <c r="G54" s="15"/>
      <c r="H54" s="169" t="e">
        <f t="shared" si="6"/>
        <v>#DIV/0!</v>
      </c>
    </row>
    <row r="55" spans="1:8" ht="22.5" customHeight="1" thickBot="1">
      <c r="A55" s="28" t="s">
        <v>18</v>
      </c>
      <c r="B55" s="118" t="s">
        <v>200</v>
      </c>
      <c r="C55" s="135">
        <f>C56+C57+C58+C60+C59</f>
        <v>3020.083</v>
      </c>
      <c r="D55" s="15">
        <f>D56+D57+D58+D60+D59</f>
        <v>2373.921</v>
      </c>
      <c r="E55" s="16">
        <f t="shared" si="7"/>
        <v>78.60449530691706</v>
      </c>
      <c r="F55" s="16">
        <f t="shared" si="5"/>
        <v>-646.1620000000003</v>
      </c>
      <c r="G55" s="15">
        <f>G56+G57+G58+G60+G59</f>
        <v>26610.399999999998</v>
      </c>
      <c r="H55" s="169">
        <f t="shared" si="6"/>
        <v>8.921027117217328</v>
      </c>
    </row>
    <row r="56" spans="1:8" ht="36" customHeight="1" thickBot="1">
      <c r="A56" s="32" t="s">
        <v>24</v>
      </c>
      <c r="B56" s="112" t="s">
        <v>103</v>
      </c>
      <c r="C56" s="136"/>
      <c r="D56" s="19"/>
      <c r="E56" s="18" t="e">
        <f t="shared" si="7"/>
        <v>#DIV/0!</v>
      </c>
      <c r="F56" s="92">
        <f t="shared" si="5"/>
        <v>0</v>
      </c>
      <c r="G56" s="19">
        <v>2620.8</v>
      </c>
      <c r="H56" s="171">
        <f t="shared" si="6"/>
        <v>0</v>
      </c>
    </row>
    <row r="57" spans="1:8" ht="33" customHeight="1" hidden="1" thickBot="1">
      <c r="A57" s="32" t="s">
        <v>124</v>
      </c>
      <c r="B57" s="112" t="s">
        <v>125</v>
      </c>
      <c r="C57" s="136"/>
      <c r="D57" s="19"/>
      <c r="E57" s="18" t="e">
        <f t="shared" si="7"/>
        <v>#DIV/0!</v>
      </c>
      <c r="F57" s="92">
        <f t="shared" si="5"/>
        <v>0</v>
      </c>
      <c r="G57" s="19"/>
      <c r="H57" s="171" t="e">
        <f t="shared" si="6"/>
        <v>#DIV/0!</v>
      </c>
    </row>
    <row r="58" spans="1:8" ht="31.5" customHeight="1" thickBot="1">
      <c r="A58" s="32" t="s">
        <v>25</v>
      </c>
      <c r="B58" s="84" t="s">
        <v>61</v>
      </c>
      <c r="C58" s="136"/>
      <c r="D58" s="19"/>
      <c r="E58" s="18" t="e">
        <f t="shared" si="7"/>
        <v>#DIV/0!</v>
      </c>
      <c r="F58" s="92">
        <f t="shared" si="5"/>
        <v>0</v>
      </c>
      <c r="G58" s="19">
        <v>23648.1</v>
      </c>
      <c r="H58" s="171">
        <f t="shared" si="6"/>
        <v>0</v>
      </c>
    </row>
    <row r="59" spans="1:8" ht="30.75" customHeight="1" hidden="1" thickBot="1">
      <c r="A59" s="32" t="s">
        <v>27</v>
      </c>
      <c r="B59" s="84" t="s">
        <v>180</v>
      </c>
      <c r="C59" s="136"/>
      <c r="D59" s="19"/>
      <c r="E59" s="18" t="e">
        <f t="shared" si="7"/>
        <v>#DIV/0!</v>
      </c>
      <c r="F59" s="92">
        <f t="shared" si="5"/>
        <v>0</v>
      </c>
      <c r="G59" s="19"/>
      <c r="H59" s="171" t="e">
        <f t="shared" si="6"/>
        <v>#DIV/0!</v>
      </c>
    </row>
    <row r="60" spans="1:8" ht="46.5" customHeight="1" thickBot="1">
      <c r="A60" s="32" t="s">
        <v>46</v>
      </c>
      <c r="B60" s="85" t="s">
        <v>165</v>
      </c>
      <c r="C60" s="136">
        <v>3020.083</v>
      </c>
      <c r="D60" s="19">
        <v>2373.921</v>
      </c>
      <c r="E60" s="178">
        <f>D60/C60*100</f>
        <v>78.60449530691706</v>
      </c>
      <c r="F60" s="92">
        <f>D60-C60</f>
        <v>-646.1620000000003</v>
      </c>
      <c r="G60" s="19">
        <v>341.5</v>
      </c>
      <c r="H60" s="171">
        <f t="shared" si="6"/>
        <v>695.1452415812591</v>
      </c>
    </row>
    <row r="61" spans="1:8" ht="29.25" customHeight="1" thickBot="1">
      <c r="A61" s="78" t="s">
        <v>275</v>
      </c>
      <c r="B61" s="119" t="s">
        <v>276</v>
      </c>
      <c r="C61" s="332">
        <v>200</v>
      </c>
      <c r="D61" s="70"/>
      <c r="E61" s="22">
        <f>D61/C61*100</f>
        <v>0</v>
      </c>
      <c r="F61" s="331">
        <f>D61-C61</f>
        <v>-200</v>
      </c>
      <c r="G61" s="70"/>
      <c r="H61" s="169" t="e">
        <f t="shared" si="6"/>
        <v>#DIV/0!</v>
      </c>
    </row>
    <row r="62" spans="1:8" ht="16.5" thickBot="1">
      <c r="A62" s="78" t="s">
        <v>274</v>
      </c>
      <c r="B62" s="119" t="s">
        <v>277</v>
      </c>
      <c r="C62" s="332"/>
      <c r="D62" s="70"/>
      <c r="E62" s="22" t="e">
        <f>D62/C62*100</f>
        <v>#DIV/0!</v>
      </c>
      <c r="F62" s="331">
        <f>D62-C62</f>
        <v>0</v>
      </c>
      <c r="G62" s="70">
        <v>113</v>
      </c>
      <c r="H62" s="169">
        <f t="shared" si="6"/>
        <v>0</v>
      </c>
    </row>
    <row r="63" spans="1:8" ht="50.25" customHeight="1" thickBot="1">
      <c r="A63" s="67" t="s">
        <v>160</v>
      </c>
      <c r="B63" s="120" t="s">
        <v>161</v>
      </c>
      <c r="C63" s="143">
        <v>400</v>
      </c>
      <c r="D63" s="68"/>
      <c r="E63" s="69">
        <f aca="true" t="shared" si="8" ref="E63:E77">D63/C63*100</f>
        <v>0</v>
      </c>
      <c r="F63" s="99">
        <f aca="true" t="shared" si="9" ref="F63:F78">D63-C63</f>
        <v>-400</v>
      </c>
      <c r="G63" s="68"/>
      <c r="H63" s="169" t="e">
        <f t="shared" si="6"/>
        <v>#DIV/0!</v>
      </c>
    </row>
    <row r="64" spans="1:8" ht="17.25" customHeight="1" thickBot="1">
      <c r="A64" s="28" t="s">
        <v>63</v>
      </c>
      <c r="B64" s="111" t="s">
        <v>83</v>
      </c>
      <c r="C64" s="332">
        <v>7484.639</v>
      </c>
      <c r="D64" s="70"/>
      <c r="E64" s="16">
        <f t="shared" si="8"/>
        <v>0</v>
      </c>
      <c r="F64" s="16">
        <f t="shared" si="9"/>
        <v>-7484.639</v>
      </c>
      <c r="G64" s="70"/>
      <c r="H64" s="169" t="e">
        <f t="shared" si="6"/>
        <v>#DIV/0!</v>
      </c>
    </row>
    <row r="65" spans="1:8" ht="45" customHeight="1" thickBot="1">
      <c r="A65" s="28" t="s">
        <v>278</v>
      </c>
      <c r="B65" s="111" t="s">
        <v>279</v>
      </c>
      <c r="C65" s="332"/>
      <c r="D65" s="70"/>
      <c r="E65" s="16" t="e">
        <f t="shared" si="8"/>
        <v>#DIV/0!</v>
      </c>
      <c r="F65" s="16">
        <f t="shared" si="9"/>
        <v>0</v>
      </c>
      <c r="G65" s="70">
        <v>1566.2</v>
      </c>
      <c r="H65" s="169">
        <f t="shared" si="6"/>
        <v>0</v>
      </c>
    </row>
    <row r="66" spans="1:8" ht="17.25" customHeight="1" thickBot="1">
      <c r="A66" s="28" t="s">
        <v>280</v>
      </c>
      <c r="B66" s="111" t="s">
        <v>281</v>
      </c>
      <c r="C66" s="332"/>
      <c r="D66" s="70"/>
      <c r="E66" s="16" t="e">
        <f t="shared" si="8"/>
        <v>#DIV/0!</v>
      </c>
      <c r="F66" s="16">
        <f t="shared" si="9"/>
        <v>0</v>
      </c>
      <c r="G66" s="70">
        <v>1462.1</v>
      </c>
      <c r="H66" s="169">
        <f t="shared" si="6"/>
        <v>0</v>
      </c>
    </row>
    <row r="67" spans="1:8" ht="17.25" customHeight="1" thickBot="1">
      <c r="A67" s="28" t="s">
        <v>282</v>
      </c>
      <c r="B67" s="111" t="s">
        <v>209</v>
      </c>
      <c r="C67" s="332">
        <v>1044.079</v>
      </c>
      <c r="D67" s="70">
        <v>1044.079</v>
      </c>
      <c r="E67" s="16">
        <f t="shared" si="8"/>
        <v>100</v>
      </c>
      <c r="F67" s="16">
        <f t="shared" si="9"/>
        <v>0</v>
      </c>
      <c r="G67" s="70">
        <v>1701.9</v>
      </c>
      <c r="H67" s="169">
        <f t="shared" si="6"/>
        <v>61.34784652447264</v>
      </c>
    </row>
    <row r="68" spans="1:8" ht="62.25" customHeight="1" hidden="1" thickBot="1">
      <c r="A68" s="28" t="s">
        <v>283</v>
      </c>
      <c r="B68" s="111" t="s">
        <v>284</v>
      </c>
      <c r="C68" s="332"/>
      <c r="D68" s="70"/>
      <c r="E68" s="16" t="e">
        <f t="shared" si="8"/>
        <v>#DIV/0!</v>
      </c>
      <c r="F68" s="16">
        <f t="shared" si="9"/>
        <v>0</v>
      </c>
      <c r="G68" s="70"/>
      <c r="H68" s="169" t="e">
        <f t="shared" si="6"/>
        <v>#DIV/0!</v>
      </c>
    </row>
    <row r="69" spans="1:8" ht="17.25" customHeight="1" thickBot="1">
      <c r="A69" s="28" t="s">
        <v>31</v>
      </c>
      <c r="B69" s="118" t="s">
        <v>30</v>
      </c>
      <c r="C69" s="332">
        <v>1641.812</v>
      </c>
      <c r="D69" s="70">
        <v>1597.573</v>
      </c>
      <c r="E69" s="16">
        <f t="shared" si="8"/>
        <v>97.30547711918295</v>
      </c>
      <c r="F69" s="52">
        <f t="shared" si="9"/>
        <v>-44.238999999999805</v>
      </c>
      <c r="G69" s="70">
        <v>1341.3</v>
      </c>
      <c r="H69" s="169">
        <f t="shared" si="6"/>
        <v>119.10631476925373</v>
      </c>
    </row>
    <row r="70" spans="1:8" ht="51.75" customHeight="1" hidden="1" thickBot="1">
      <c r="A70" s="28" t="s">
        <v>43</v>
      </c>
      <c r="B70" s="111" t="s">
        <v>75</v>
      </c>
      <c r="C70" s="332"/>
      <c r="D70" s="333"/>
      <c r="E70" s="16" t="e">
        <f t="shared" si="8"/>
        <v>#DIV/0!</v>
      </c>
      <c r="F70" s="52">
        <f t="shared" si="9"/>
        <v>0</v>
      </c>
      <c r="G70" s="333"/>
      <c r="H70" s="169" t="e">
        <f t="shared" si="6"/>
        <v>#DIV/0!</v>
      </c>
    </row>
    <row r="71" spans="1:8" ht="15.75" customHeight="1" hidden="1" thickBot="1">
      <c r="A71" s="28" t="s">
        <v>34</v>
      </c>
      <c r="B71" s="111" t="s">
        <v>76</v>
      </c>
      <c r="C71" s="332"/>
      <c r="D71" s="70"/>
      <c r="E71" s="16" t="e">
        <f t="shared" si="8"/>
        <v>#DIV/0!</v>
      </c>
      <c r="F71" s="52">
        <f t="shared" si="9"/>
        <v>0</v>
      </c>
      <c r="G71" s="70"/>
      <c r="H71" s="169" t="e">
        <f t="shared" si="6"/>
        <v>#DIV/0!</v>
      </c>
    </row>
    <row r="72" spans="1:8" ht="21.75" customHeight="1" hidden="1" thickBot="1">
      <c r="A72" s="28"/>
      <c r="B72" s="121" t="s">
        <v>42</v>
      </c>
      <c r="C72" s="332"/>
      <c r="D72" s="70"/>
      <c r="E72" s="16" t="e">
        <f t="shared" si="8"/>
        <v>#DIV/0!</v>
      </c>
      <c r="F72" s="52">
        <f t="shared" si="9"/>
        <v>0</v>
      </c>
      <c r="G72" s="70"/>
      <c r="H72" s="169" t="e">
        <f t="shared" si="6"/>
        <v>#DIV/0!</v>
      </c>
    </row>
    <row r="73" spans="1:8" ht="19.5" customHeight="1" hidden="1" thickBot="1">
      <c r="A73" s="28" t="s">
        <v>50</v>
      </c>
      <c r="B73" s="110" t="s">
        <v>77</v>
      </c>
      <c r="C73" s="332"/>
      <c r="D73" s="70"/>
      <c r="E73" s="16" t="e">
        <f t="shared" si="8"/>
        <v>#DIV/0!</v>
      </c>
      <c r="F73" s="52">
        <f t="shared" si="9"/>
        <v>0</v>
      </c>
      <c r="G73" s="70"/>
      <c r="H73" s="169" t="e">
        <f t="shared" si="6"/>
        <v>#DIV/0!</v>
      </c>
    </row>
    <row r="74" spans="1:8" ht="30" customHeight="1" hidden="1" thickBot="1">
      <c r="A74" s="42" t="s">
        <v>35</v>
      </c>
      <c r="B74" s="122" t="s">
        <v>78</v>
      </c>
      <c r="C74" s="144"/>
      <c r="D74" s="15"/>
      <c r="E74" s="16" t="e">
        <f t="shared" si="8"/>
        <v>#DIV/0!</v>
      </c>
      <c r="F74" s="52">
        <f t="shared" si="9"/>
        <v>0</v>
      </c>
      <c r="G74" s="15"/>
      <c r="H74" s="169" t="e">
        <f t="shared" si="6"/>
        <v>#DIV/0!</v>
      </c>
    </row>
    <row r="75" spans="1:8" ht="48" hidden="1" thickBot="1">
      <c r="A75" s="53" t="s">
        <v>127</v>
      </c>
      <c r="B75" s="123" t="s">
        <v>128</v>
      </c>
      <c r="C75" s="135"/>
      <c r="D75" s="15"/>
      <c r="E75" s="16" t="e">
        <f t="shared" si="8"/>
        <v>#DIV/0!</v>
      </c>
      <c r="F75" s="52">
        <f t="shared" si="9"/>
        <v>0</v>
      </c>
      <c r="G75" s="15"/>
      <c r="H75" s="169" t="e">
        <f t="shared" si="6"/>
        <v>#DIV/0!</v>
      </c>
    </row>
    <row r="76" spans="1:8" ht="48" hidden="1" thickBot="1">
      <c r="A76" s="53" t="s">
        <v>43</v>
      </c>
      <c r="B76" s="111" t="s">
        <v>75</v>
      </c>
      <c r="C76" s="145"/>
      <c r="D76" s="15"/>
      <c r="E76" s="16" t="e">
        <f t="shared" si="8"/>
        <v>#DIV/0!</v>
      </c>
      <c r="F76" s="52">
        <f t="shared" si="9"/>
        <v>0</v>
      </c>
      <c r="G76" s="15"/>
      <c r="H76" s="169" t="e">
        <f>D76/G76*100</f>
        <v>#DIV/0!</v>
      </c>
    </row>
    <row r="77" spans="1:8" ht="30" customHeight="1" thickBot="1">
      <c r="A77" s="209" t="s">
        <v>82</v>
      </c>
      <c r="B77" s="210" t="s">
        <v>79</v>
      </c>
      <c r="C77" s="211">
        <f>C4+C6+C7+C11+C33+C42+C46+C50+C54+C55+C61+C62+C63+C64+C65+C66+C67+C68+C69+C71+C73</f>
        <v>845352.469</v>
      </c>
      <c r="D77" s="211">
        <f>D4+D6+D7+D11+D33+D42+D46+D50+D54+D55+D61+D62+D63+D64+D65+D66+D67+D68+D69+D71+D73</f>
        <v>790403.003</v>
      </c>
      <c r="E77" s="102">
        <f t="shared" si="8"/>
        <v>93.49981599213854</v>
      </c>
      <c r="F77" s="103">
        <f t="shared" si="9"/>
        <v>-54949.466000000015</v>
      </c>
      <c r="G77" s="211">
        <f>G4+G6+G7+G11+G33+G42+G46+G50+G54+G55+G61+G62+G63+G64+G65+G66+G67+G68+G69+G71+G73</f>
        <v>560495.2000000001</v>
      </c>
      <c r="H77" s="172">
        <f>D77/G77*100</f>
        <v>141.01869257756354</v>
      </c>
    </row>
    <row r="78" spans="1:8" ht="63.75" thickBot="1">
      <c r="A78" s="13">
        <v>250909</v>
      </c>
      <c r="B78" s="125" t="s">
        <v>133</v>
      </c>
      <c r="C78" s="156"/>
      <c r="D78" s="157">
        <v>-281.652</v>
      </c>
      <c r="E78" s="158" t="e">
        <f>D78/C78*100</f>
        <v>#DIV/0!</v>
      </c>
      <c r="F78" s="158">
        <f t="shared" si="9"/>
        <v>-281.652</v>
      </c>
      <c r="G78" s="157"/>
      <c r="H78" s="170" t="e">
        <f>D78/G78*100</f>
        <v>#DIV/0!</v>
      </c>
    </row>
  </sheetData>
  <sheetProtection/>
  <printOptions/>
  <pageMargins left="0.63" right="0.27" top="0.2362204724409449" bottom="0.31496062992125984" header="0.2755905511811024" footer="0.2362204724409449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H104" sqref="H104:H105"/>
    </sheetView>
  </sheetViews>
  <sheetFormatPr defaultColWidth="9.00390625" defaultRowHeight="12.75"/>
  <cols>
    <col min="1" max="1" width="9.125" style="0" customWidth="1"/>
    <col min="2" max="2" width="51.125" style="207" customWidth="1"/>
    <col min="3" max="3" width="11.125" style="0" customWidth="1"/>
    <col min="4" max="5" width="10.875" style="0" customWidth="1"/>
    <col min="6" max="6" width="11.375" style="0" customWidth="1"/>
    <col min="7" max="7" width="10.875" style="0" customWidth="1"/>
    <col min="8" max="8" width="9.3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4" t="s">
        <v>86</v>
      </c>
      <c r="B1" s="205" t="s">
        <v>62</v>
      </c>
      <c r="C1" s="148" t="s">
        <v>298</v>
      </c>
      <c r="D1" s="90" t="s">
        <v>293</v>
      </c>
      <c r="E1" s="90" t="s">
        <v>116</v>
      </c>
      <c r="F1" s="90" t="s">
        <v>2</v>
      </c>
      <c r="G1" s="90" t="s">
        <v>270</v>
      </c>
      <c r="H1" s="162" t="s">
        <v>297</v>
      </c>
    </row>
    <row r="2" spans="1:8" ht="16.5" thickBot="1">
      <c r="A2" s="39">
        <v>1</v>
      </c>
      <c r="B2" s="36">
        <v>2</v>
      </c>
      <c r="C2" s="108">
        <v>3</v>
      </c>
      <c r="D2" s="37">
        <v>4</v>
      </c>
      <c r="E2" s="37">
        <v>5</v>
      </c>
      <c r="F2" s="163">
        <v>6</v>
      </c>
      <c r="G2" s="37">
        <v>4</v>
      </c>
      <c r="H2" s="166"/>
    </row>
    <row r="3" spans="2:8" ht="19.5" customHeight="1" hidden="1" thickBot="1">
      <c r="B3" s="86" t="s">
        <v>1</v>
      </c>
      <c r="C3" s="87"/>
      <c r="D3" s="130"/>
      <c r="E3" s="130"/>
      <c r="F3" s="164"/>
      <c r="G3" s="130"/>
      <c r="H3" s="165"/>
    </row>
    <row r="4" spans="1:8" s="2" customFormat="1" ht="23.25" customHeight="1" hidden="1" thickBot="1">
      <c r="A4" s="27" t="s">
        <v>3</v>
      </c>
      <c r="B4" s="109" t="s">
        <v>70</v>
      </c>
      <c r="C4" s="131">
        <v>6329</v>
      </c>
      <c r="D4" s="132">
        <v>5177.3</v>
      </c>
      <c r="E4" s="133">
        <f aca="true" t="shared" si="0" ref="E4:E23">D4/C4*100</f>
        <v>81.80281245062412</v>
      </c>
      <c r="F4" s="134">
        <f aca="true" t="shared" si="1" ref="F4:F23">D4-C4</f>
        <v>-1151.6999999999998</v>
      </c>
      <c r="G4" s="132">
        <v>5177.3</v>
      </c>
      <c r="H4" s="169">
        <f>D4/G4*100</f>
        <v>100</v>
      </c>
    </row>
    <row r="5" spans="1:8" ht="45.75" customHeight="1" hidden="1">
      <c r="A5" s="28" t="s">
        <v>4</v>
      </c>
      <c r="B5" s="110" t="s">
        <v>95</v>
      </c>
      <c r="C5" s="135"/>
      <c r="D5" s="15"/>
      <c r="E5" s="16" t="e">
        <f t="shared" si="0"/>
        <v>#DIV/0!</v>
      </c>
      <c r="F5" s="52">
        <f t="shared" si="1"/>
        <v>0</v>
      </c>
      <c r="G5" s="15"/>
      <c r="H5" s="168"/>
    </row>
    <row r="6" spans="1:8" ht="30.75" customHeight="1" hidden="1" thickBot="1">
      <c r="A6" s="29" t="s">
        <v>41</v>
      </c>
      <c r="B6" s="111" t="s">
        <v>96</v>
      </c>
      <c r="C6" s="135">
        <v>43380.5</v>
      </c>
      <c r="D6" s="15">
        <v>34097.4</v>
      </c>
      <c r="E6" s="16">
        <f t="shared" si="0"/>
        <v>78.60075379490785</v>
      </c>
      <c r="F6" s="52">
        <f t="shared" si="1"/>
        <v>-9283.099999999999</v>
      </c>
      <c r="G6" s="15">
        <v>34097.4</v>
      </c>
      <c r="H6" s="169">
        <f aca="true" t="shared" si="2" ref="H6:H37">D6/G6*100</f>
        <v>100</v>
      </c>
    </row>
    <row r="7" spans="1:8" ht="18" customHeight="1" hidden="1" thickBot="1">
      <c r="A7" s="28" t="s">
        <v>100</v>
      </c>
      <c r="B7" s="111" t="s">
        <v>71</v>
      </c>
      <c r="C7" s="135">
        <v>26689.1</v>
      </c>
      <c r="D7" s="15">
        <v>23789.8</v>
      </c>
      <c r="E7" s="16">
        <f t="shared" si="0"/>
        <v>89.13676369753945</v>
      </c>
      <c r="F7" s="52">
        <f t="shared" si="1"/>
        <v>-2899.2999999999993</v>
      </c>
      <c r="G7" s="15">
        <v>23789.8</v>
      </c>
      <c r="H7" s="169">
        <f t="shared" si="2"/>
        <v>100</v>
      </c>
    </row>
    <row r="8" spans="1:8" ht="16.5" customHeight="1" hidden="1" thickBot="1">
      <c r="A8" s="30"/>
      <c r="B8" s="112" t="s">
        <v>28</v>
      </c>
      <c r="C8" s="136">
        <f>C7-C10-C9</f>
        <v>22054.199999999997</v>
      </c>
      <c r="D8" s="136">
        <f>D7-D10-D9</f>
        <v>20066.8</v>
      </c>
      <c r="E8" s="18">
        <f t="shared" si="0"/>
        <v>90.98856453646019</v>
      </c>
      <c r="F8" s="92">
        <f t="shared" si="1"/>
        <v>-1987.3999999999978</v>
      </c>
      <c r="G8" s="136">
        <f>G7-G10-G9</f>
        <v>20066.8</v>
      </c>
      <c r="H8" s="171">
        <f t="shared" si="2"/>
        <v>100</v>
      </c>
    </row>
    <row r="9" spans="1:8" ht="29.25" customHeight="1" hidden="1" thickBot="1">
      <c r="A9" s="30"/>
      <c r="B9" s="82" t="s">
        <v>185</v>
      </c>
      <c r="C9" s="136">
        <v>4634.9</v>
      </c>
      <c r="D9" s="19">
        <v>3723</v>
      </c>
      <c r="E9" s="18">
        <f t="shared" si="0"/>
        <v>80.32535761289348</v>
      </c>
      <c r="F9" s="93">
        <f t="shared" si="1"/>
        <v>-911.8999999999996</v>
      </c>
      <c r="G9" s="19">
        <v>3723</v>
      </c>
      <c r="H9" s="171">
        <f t="shared" si="2"/>
        <v>100</v>
      </c>
    </row>
    <row r="10" spans="1:8" ht="29.25" customHeight="1" hidden="1" thickBot="1">
      <c r="A10" s="31"/>
      <c r="B10" s="112" t="s">
        <v>39</v>
      </c>
      <c r="C10" s="136"/>
      <c r="D10" s="19"/>
      <c r="E10" s="18" t="e">
        <f t="shared" si="0"/>
        <v>#DIV/0!</v>
      </c>
      <c r="F10" s="92">
        <f t="shared" si="1"/>
        <v>0</v>
      </c>
      <c r="G10" s="19"/>
      <c r="H10" s="171" t="e">
        <f t="shared" si="2"/>
        <v>#DIV/0!</v>
      </c>
    </row>
    <row r="11" spans="1:10" ht="29.25" customHeight="1" hidden="1" thickBot="1">
      <c r="A11" s="27" t="s">
        <v>101</v>
      </c>
      <c r="B11" s="111" t="s">
        <v>5</v>
      </c>
      <c r="C11" s="13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2">
        <f t="shared" si="1"/>
        <v>-2347.100000000006</v>
      </c>
      <c r="G11" s="15">
        <f>SUM(G12:G31)</f>
        <v>35477.1</v>
      </c>
      <c r="H11" s="169">
        <f t="shared" si="2"/>
        <v>100</v>
      </c>
      <c r="I11" s="46"/>
      <c r="J11" s="46"/>
    </row>
    <row r="12" spans="1:9" ht="191.25" customHeight="1" hidden="1" thickBot="1">
      <c r="A12" s="71" t="s">
        <v>186</v>
      </c>
      <c r="B12" s="112" t="s">
        <v>156</v>
      </c>
      <c r="C12" s="136">
        <v>6249</v>
      </c>
      <c r="D12" s="19">
        <v>5389</v>
      </c>
      <c r="E12" s="18">
        <f t="shared" si="0"/>
        <v>86.23779804768763</v>
      </c>
      <c r="F12" s="92">
        <f t="shared" si="1"/>
        <v>-860</v>
      </c>
      <c r="G12" s="19">
        <v>5389</v>
      </c>
      <c r="H12" s="171">
        <f t="shared" si="2"/>
        <v>100</v>
      </c>
      <c r="I12" s="45"/>
    </row>
    <row r="13" spans="1:9" ht="15" customHeight="1" hidden="1" thickBot="1">
      <c r="A13" s="32" t="s">
        <v>102</v>
      </c>
      <c r="B13" s="112" t="s">
        <v>6</v>
      </c>
      <c r="C13" s="136">
        <v>17355.9</v>
      </c>
      <c r="D13" s="17">
        <v>16651.9</v>
      </c>
      <c r="E13" s="18">
        <f t="shared" si="0"/>
        <v>95.94374247374093</v>
      </c>
      <c r="F13" s="92">
        <f t="shared" si="1"/>
        <v>-704</v>
      </c>
      <c r="G13" s="17">
        <v>16651.9</v>
      </c>
      <c r="H13" s="171">
        <f t="shared" si="2"/>
        <v>100</v>
      </c>
      <c r="I13" s="45"/>
    </row>
    <row r="14" spans="1:9" ht="30.75" customHeight="1" hidden="1" thickBot="1">
      <c r="A14" s="51" t="s">
        <v>118</v>
      </c>
      <c r="B14" s="112" t="s">
        <v>119</v>
      </c>
      <c r="C14" s="137">
        <v>884.2</v>
      </c>
      <c r="D14" s="17">
        <v>884</v>
      </c>
      <c r="E14" s="18">
        <f t="shared" si="0"/>
        <v>99.97738068310336</v>
      </c>
      <c r="F14" s="92">
        <f t="shared" si="1"/>
        <v>-0.20000000000004547</v>
      </c>
      <c r="G14" s="17">
        <v>884</v>
      </c>
      <c r="H14" s="171">
        <f t="shared" si="2"/>
        <v>100</v>
      </c>
      <c r="I14" s="45"/>
    </row>
    <row r="15" spans="1:9" ht="49.5" customHeight="1" hidden="1" thickBot="1">
      <c r="A15" s="40" t="s">
        <v>187</v>
      </c>
      <c r="B15" s="112" t="s">
        <v>190</v>
      </c>
      <c r="C15" s="136">
        <v>8475.4</v>
      </c>
      <c r="D15" s="19">
        <v>8070.1</v>
      </c>
      <c r="E15" s="18">
        <f t="shared" si="0"/>
        <v>95.21792481770773</v>
      </c>
      <c r="F15" s="92">
        <f t="shared" si="1"/>
        <v>-405.2999999999993</v>
      </c>
      <c r="G15" s="19">
        <v>8070.1</v>
      </c>
      <c r="H15" s="171">
        <f t="shared" si="2"/>
        <v>100</v>
      </c>
      <c r="I15" s="45"/>
    </row>
    <row r="16" spans="1:9" ht="15.75" customHeight="1" hidden="1" thickBot="1">
      <c r="A16" s="47" t="s">
        <v>19</v>
      </c>
      <c r="B16" s="112" t="s">
        <v>85</v>
      </c>
      <c r="C16" s="138">
        <v>44</v>
      </c>
      <c r="D16" s="19">
        <v>36.6</v>
      </c>
      <c r="E16" s="18">
        <f t="shared" si="0"/>
        <v>83.18181818181819</v>
      </c>
      <c r="F16" s="92">
        <f t="shared" si="1"/>
        <v>-7.399999999999999</v>
      </c>
      <c r="G16" s="19">
        <v>36.6</v>
      </c>
      <c r="H16" s="171">
        <f t="shared" si="2"/>
        <v>100</v>
      </c>
      <c r="I16" s="45"/>
    </row>
    <row r="17" spans="1:9" ht="75.75" customHeight="1" hidden="1" thickBot="1">
      <c r="A17" s="48" t="s">
        <v>108</v>
      </c>
      <c r="B17" s="113" t="s">
        <v>109</v>
      </c>
      <c r="C17" s="138">
        <v>44.6</v>
      </c>
      <c r="D17" s="19">
        <v>44.6</v>
      </c>
      <c r="E17" s="18">
        <f t="shared" si="0"/>
        <v>100</v>
      </c>
      <c r="F17" s="92">
        <f t="shared" si="1"/>
        <v>0</v>
      </c>
      <c r="G17" s="19">
        <v>44.6</v>
      </c>
      <c r="H17" s="171">
        <f t="shared" si="2"/>
        <v>100</v>
      </c>
      <c r="I17" s="45"/>
    </row>
    <row r="18" spans="1:9" ht="43.5" customHeight="1" hidden="1">
      <c r="A18" s="41" t="s">
        <v>138</v>
      </c>
      <c r="B18" s="112" t="s">
        <v>139</v>
      </c>
      <c r="C18" s="136"/>
      <c r="D18" s="19"/>
      <c r="E18" s="18" t="e">
        <f t="shared" si="0"/>
        <v>#DIV/0!</v>
      </c>
      <c r="F18" s="92">
        <f t="shared" si="1"/>
        <v>0</v>
      </c>
      <c r="G18" s="19"/>
      <c r="H18" s="171" t="e">
        <f t="shared" si="2"/>
        <v>#DIV/0!</v>
      </c>
      <c r="I18" s="45"/>
    </row>
    <row r="19" spans="1:9" ht="30" customHeight="1" hidden="1" thickBot="1">
      <c r="A19" s="32" t="s">
        <v>20</v>
      </c>
      <c r="B19" s="112" t="s">
        <v>178</v>
      </c>
      <c r="C19" s="136">
        <v>446.8</v>
      </c>
      <c r="D19" s="17">
        <v>338.9</v>
      </c>
      <c r="E19" s="18">
        <f t="shared" si="0"/>
        <v>75.85049239033124</v>
      </c>
      <c r="F19" s="92">
        <f t="shared" si="1"/>
        <v>-107.90000000000003</v>
      </c>
      <c r="G19" s="17">
        <v>338.9</v>
      </c>
      <c r="H19" s="171">
        <f t="shared" si="2"/>
        <v>100</v>
      </c>
      <c r="I19" s="45"/>
    </row>
    <row r="20" spans="1:9" ht="19.5" customHeight="1" hidden="1" thickBot="1">
      <c r="A20" s="32" t="s">
        <v>36</v>
      </c>
      <c r="B20" s="112" t="s">
        <v>72</v>
      </c>
      <c r="C20" s="136"/>
      <c r="D20" s="17"/>
      <c r="E20" s="18" t="e">
        <f t="shared" si="0"/>
        <v>#DIV/0!</v>
      </c>
      <c r="F20" s="92">
        <f t="shared" si="1"/>
        <v>0</v>
      </c>
      <c r="G20" s="17"/>
      <c r="H20" s="171" t="e">
        <f t="shared" si="2"/>
        <v>#DIV/0!</v>
      </c>
      <c r="I20" s="45"/>
    </row>
    <row r="21" spans="1:9" ht="30.75" customHeight="1" hidden="1" thickBot="1">
      <c r="A21" s="32" t="s">
        <v>21</v>
      </c>
      <c r="B21" s="112" t="s">
        <v>64</v>
      </c>
      <c r="C21" s="136"/>
      <c r="D21" s="19"/>
      <c r="E21" s="18" t="e">
        <f t="shared" si="0"/>
        <v>#DIV/0!</v>
      </c>
      <c r="F21" s="92">
        <f t="shared" si="1"/>
        <v>0</v>
      </c>
      <c r="G21" s="19"/>
      <c r="H21" s="171" t="e">
        <f t="shared" si="2"/>
        <v>#DIV/0!</v>
      </c>
      <c r="I21" s="45"/>
    </row>
    <row r="22" spans="1:9" ht="28.5" customHeight="1" hidden="1" thickBot="1">
      <c r="A22" s="32" t="s">
        <v>7</v>
      </c>
      <c r="B22" s="112" t="s">
        <v>87</v>
      </c>
      <c r="C22" s="136"/>
      <c r="D22" s="17"/>
      <c r="E22" s="18" t="e">
        <f t="shared" si="0"/>
        <v>#DIV/0!</v>
      </c>
      <c r="F22" s="92">
        <f t="shared" si="1"/>
        <v>0</v>
      </c>
      <c r="G22" s="17"/>
      <c r="H22" s="171" t="e">
        <f t="shared" si="2"/>
        <v>#DIV/0!</v>
      </c>
      <c r="I22" s="45"/>
    </row>
    <row r="23" spans="1:9" ht="33.75" customHeight="1" hidden="1" thickBot="1">
      <c r="A23" s="32" t="s">
        <v>38</v>
      </c>
      <c r="B23" s="114" t="s">
        <v>37</v>
      </c>
      <c r="C23" s="136"/>
      <c r="D23" s="19"/>
      <c r="E23" s="18" t="e">
        <f t="shared" si="0"/>
        <v>#DIV/0!</v>
      </c>
      <c r="F23" s="92">
        <f t="shared" si="1"/>
        <v>0</v>
      </c>
      <c r="G23" s="19"/>
      <c r="H23" s="171" t="e">
        <f t="shared" si="2"/>
        <v>#DIV/0!</v>
      </c>
      <c r="I23" s="45"/>
    </row>
    <row r="24" spans="1:9" ht="45.75" customHeight="1" hidden="1" thickBot="1">
      <c r="A24" s="32" t="s">
        <v>38</v>
      </c>
      <c r="B24" s="114"/>
      <c r="C24" s="136"/>
      <c r="D24" s="19"/>
      <c r="E24" s="18"/>
      <c r="F24" s="92"/>
      <c r="G24" s="19"/>
      <c r="H24" s="171" t="e">
        <f t="shared" si="2"/>
        <v>#DIV/0!</v>
      </c>
      <c r="I24" s="45"/>
    </row>
    <row r="25" spans="1:8" ht="33.75" customHeight="1" hidden="1" thickBot="1">
      <c r="A25" s="32" t="s">
        <v>22</v>
      </c>
      <c r="B25" s="112" t="s">
        <v>26</v>
      </c>
      <c r="C25" s="136">
        <v>990.3</v>
      </c>
      <c r="D25" s="19">
        <v>857.8</v>
      </c>
      <c r="E25" s="18">
        <f aca="true" t="shared" si="3" ref="E25:E47">D25/C25*100</f>
        <v>86.62021609613248</v>
      </c>
      <c r="F25" s="92">
        <f aca="true" t="shared" si="4" ref="F25:F35">D25-C25</f>
        <v>-132.5</v>
      </c>
      <c r="G25" s="19">
        <v>857.8</v>
      </c>
      <c r="H25" s="171">
        <f t="shared" si="2"/>
        <v>100</v>
      </c>
    </row>
    <row r="26" spans="1:8" ht="25.5" customHeight="1" hidden="1">
      <c r="A26" s="32" t="s">
        <v>38</v>
      </c>
      <c r="B26" s="112" t="s">
        <v>44</v>
      </c>
      <c r="C26" s="136"/>
      <c r="D26" s="19"/>
      <c r="E26" s="18" t="e">
        <f t="shared" si="3"/>
        <v>#DIV/0!</v>
      </c>
      <c r="F26" s="92">
        <f t="shared" si="4"/>
        <v>0</v>
      </c>
      <c r="G26" s="19"/>
      <c r="H26" s="171" t="e">
        <f t="shared" si="2"/>
        <v>#DIV/0!</v>
      </c>
    </row>
    <row r="27" spans="1:8" ht="32.25" customHeight="1" hidden="1" thickBot="1">
      <c r="A27" s="32" t="s">
        <v>120</v>
      </c>
      <c r="B27" s="112" t="s">
        <v>122</v>
      </c>
      <c r="C27" s="136">
        <v>158.5</v>
      </c>
      <c r="D27" s="19">
        <v>156.2</v>
      </c>
      <c r="E27" s="18">
        <f t="shared" si="3"/>
        <v>98.54889589905362</v>
      </c>
      <c r="F27" s="92">
        <f t="shared" si="4"/>
        <v>-2.3000000000000114</v>
      </c>
      <c r="G27" s="19">
        <v>156.2</v>
      </c>
      <c r="H27" s="171">
        <f t="shared" si="2"/>
        <v>100</v>
      </c>
    </row>
    <row r="28" spans="1:8" ht="32.25" customHeight="1" hidden="1" thickBot="1">
      <c r="A28" s="32" t="s">
        <v>121</v>
      </c>
      <c r="B28" s="112" t="s">
        <v>123</v>
      </c>
      <c r="C28" s="136">
        <v>169.5</v>
      </c>
      <c r="D28" s="19">
        <v>152.9</v>
      </c>
      <c r="E28" s="18">
        <f t="shared" si="3"/>
        <v>90.20648967551624</v>
      </c>
      <c r="F28" s="92">
        <f t="shared" si="4"/>
        <v>-16.599999999999994</v>
      </c>
      <c r="G28" s="19">
        <v>152.9</v>
      </c>
      <c r="H28" s="171">
        <f t="shared" si="2"/>
        <v>100</v>
      </c>
    </row>
    <row r="29" spans="1:8" ht="47.25" customHeight="1" hidden="1" thickBot="1">
      <c r="A29" s="32" t="s">
        <v>40</v>
      </c>
      <c r="B29" s="112" t="s">
        <v>88</v>
      </c>
      <c r="C29" s="136">
        <v>40.5</v>
      </c>
      <c r="D29" s="19">
        <v>39</v>
      </c>
      <c r="E29" s="18">
        <f t="shared" si="3"/>
        <v>96.29629629629629</v>
      </c>
      <c r="F29" s="94">
        <f t="shared" si="4"/>
        <v>-1.5</v>
      </c>
      <c r="G29" s="19">
        <v>39</v>
      </c>
      <c r="H29" s="171">
        <f t="shared" si="2"/>
        <v>100</v>
      </c>
    </row>
    <row r="30" spans="1:8" ht="32.25" customHeight="1" hidden="1" thickBot="1">
      <c r="A30" s="32" t="s">
        <v>8</v>
      </c>
      <c r="B30" s="112" t="s">
        <v>65</v>
      </c>
      <c r="C30" s="136">
        <v>57.4</v>
      </c>
      <c r="D30" s="19">
        <v>22.6</v>
      </c>
      <c r="E30" s="18">
        <f t="shared" si="3"/>
        <v>39.372822299651574</v>
      </c>
      <c r="F30" s="92">
        <f t="shared" si="4"/>
        <v>-34.8</v>
      </c>
      <c r="G30" s="19">
        <v>22.6</v>
      </c>
      <c r="H30" s="171">
        <f t="shared" si="2"/>
        <v>100</v>
      </c>
    </row>
    <row r="31" spans="1:8" ht="45.75" customHeight="1" hidden="1" thickBot="1">
      <c r="A31" s="32" t="s">
        <v>117</v>
      </c>
      <c r="B31" s="112" t="s">
        <v>137</v>
      </c>
      <c r="C31" s="136">
        <v>2908.1</v>
      </c>
      <c r="D31" s="19">
        <v>2833.5</v>
      </c>
      <c r="E31" s="18">
        <f t="shared" si="3"/>
        <v>97.43475121213163</v>
      </c>
      <c r="F31" s="92">
        <f t="shared" si="4"/>
        <v>-74.59999999999991</v>
      </c>
      <c r="G31" s="19">
        <v>2833.5</v>
      </c>
      <c r="H31" s="171">
        <f t="shared" si="2"/>
        <v>100</v>
      </c>
    </row>
    <row r="32" spans="1:8" ht="21.75" customHeight="1" hidden="1" thickBot="1">
      <c r="A32" s="28" t="s">
        <v>104</v>
      </c>
      <c r="B32" s="111" t="s">
        <v>9</v>
      </c>
      <c r="C32" s="13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2">
        <f t="shared" si="4"/>
        <v>-724.0999999999999</v>
      </c>
      <c r="G32" s="15">
        <f>G33+G34+G37+G38+G39+G40</f>
        <v>294.3</v>
      </c>
      <c r="H32" s="169">
        <f t="shared" si="2"/>
        <v>100</v>
      </c>
    </row>
    <row r="33" spans="1:8" ht="32.25" customHeight="1" hidden="1" thickBot="1">
      <c r="A33" s="32" t="s">
        <v>162</v>
      </c>
      <c r="B33" s="112" t="s">
        <v>164</v>
      </c>
      <c r="C33" s="136"/>
      <c r="D33" s="19"/>
      <c r="E33" s="18" t="e">
        <f t="shared" si="3"/>
        <v>#DIV/0!</v>
      </c>
      <c r="F33" s="94">
        <f t="shared" si="4"/>
        <v>0</v>
      </c>
      <c r="G33" s="19"/>
      <c r="H33" s="171" t="e">
        <f t="shared" si="2"/>
        <v>#DIV/0!</v>
      </c>
    </row>
    <row r="34" spans="1:8" ht="31.5" customHeight="1" hidden="1" thickBot="1">
      <c r="A34" s="32" t="s">
        <v>32</v>
      </c>
      <c r="B34" s="112" t="s">
        <v>33</v>
      </c>
      <c r="C34" s="136">
        <v>119.8</v>
      </c>
      <c r="D34" s="136">
        <v>64.4</v>
      </c>
      <c r="E34" s="18">
        <f t="shared" si="3"/>
        <v>53.75626043405677</v>
      </c>
      <c r="F34" s="92">
        <f t="shared" si="4"/>
        <v>-55.39999999999999</v>
      </c>
      <c r="G34" s="136">
        <v>64.4</v>
      </c>
      <c r="H34" s="171">
        <f t="shared" si="2"/>
        <v>100</v>
      </c>
    </row>
    <row r="35" spans="1:8" ht="31.5" customHeight="1" hidden="1">
      <c r="A35" s="32" t="s">
        <v>56</v>
      </c>
      <c r="B35" s="112" t="s">
        <v>51</v>
      </c>
      <c r="C35" s="137"/>
      <c r="D35" s="17"/>
      <c r="E35" s="18" t="e">
        <f t="shared" si="3"/>
        <v>#DIV/0!</v>
      </c>
      <c r="F35" s="92">
        <f t="shared" si="4"/>
        <v>0</v>
      </c>
      <c r="G35" s="17"/>
      <c r="H35" s="171" t="e">
        <f t="shared" si="2"/>
        <v>#DIV/0!</v>
      </c>
    </row>
    <row r="36" spans="1:8" ht="30.75" customHeight="1" hidden="1" thickBot="1">
      <c r="A36" s="32" t="s">
        <v>181</v>
      </c>
      <c r="B36" s="112" t="s">
        <v>182</v>
      </c>
      <c r="C36" s="137"/>
      <c r="D36" s="17"/>
      <c r="E36" s="18" t="e">
        <f t="shared" si="3"/>
        <v>#DIV/0!</v>
      </c>
      <c r="F36" s="92"/>
      <c r="G36" s="17"/>
      <c r="H36" s="171" t="e">
        <f t="shared" si="2"/>
        <v>#DIV/0!</v>
      </c>
    </row>
    <row r="37" spans="1:8" ht="16.5" customHeight="1" hidden="1" thickBot="1">
      <c r="A37" s="32" t="s">
        <v>45</v>
      </c>
      <c r="B37" s="112" t="s">
        <v>59</v>
      </c>
      <c r="C37" s="136"/>
      <c r="D37" s="19"/>
      <c r="E37" s="18" t="e">
        <f t="shared" si="3"/>
        <v>#DIV/0!</v>
      </c>
      <c r="F37" s="94">
        <f aca="true" t="shared" si="5" ref="F37:F57">D37-C37</f>
        <v>0</v>
      </c>
      <c r="G37" s="19"/>
      <c r="H37" s="171" t="e">
        <f t="shared" si="2"/>
        <v>#DIV/0!</v>
      </c>
    </row>
    <row r="38" spans="1:8" ht="30.75" customHeight="1" hidden="1" thickBot="1">
      <c r="A38" s="32" t="s">
        <v>58</v>
      </c>
      <c r="B38" s="112" t="s">
        <v>60</v>
      </c>
      <c r="C38" s="137">
        <v>44.7</v>
      </c>
      <c r="D38" s="19"/>
      <c r="E38" s="18">
        <f t="shared" si="3"/>
        <v>0</v>
      </c>
      <c r="F38" s="92">
        <f t="shared" si="5"/>
        <v>-44.7</v>
      </c>
      <c r="G38" s="19"/>
      <c r="H38" s="171" t="e">
        <f aca="true" t="shared" si="6" ref="H38:H69">D38/G38*100</f>
        <v>#DIV/0!</v>
      </c>
    </row>
    <row r="39" spans="1:8" ht="15" customHeight="1" hidden="1" thickBot="1">
      <c r="A39" s="32" t="s">
        <v>94</v>
      </c>
      <c r="B39" s="112" t="s">
        <v>73</v>
      </c>
      <c r="C39" s="136">
        <v>853.9</v>
      </c>
      <c r="D39" s="19">
        <v>229.9</v>
      </c>
      <c r="E39" s="18">
        <f t="shared" si="3"/>
        <v>26.923527345122384</v>
      </c>
      <c r="F39" s="92">
        <f t="shared" si="5"/>
        <v>-624</v>
      </c>
      <c r="G39" s="19">
        <v>229.9</v>
      </c>
      <c r="H39" s="171">
        <f t="shared" si="6"/>
        <v>100</v>
      </c>
    </row>
    <row r="40" spans="1:8" ht="96.75" customHeight="1" hidden="1" thickBot="1">
      <c r="A40" s="32" t="s">
        <v>140</v>
      </c>
      <c r="B40" s="112" t="s">
        <v>179</v>
      </c>
      <c r="C40" s="136"/>
      <c r="D40" s="19"/>
      <c r="E40" s="18" t="e">
        <f t="shared" si="3"/>
        <v>#DIV/0!</v>
      </c>
      <c r="F40" s="92">
        <f t="shared" si="5"/>
        <v>0</v>
      </c>
      <c r="G40" s="19"/>
      <c r="H40" s="171" t="e">
        <f t="shared" si="6"/>
        <v>#DIV/0!</v>
      </c>
    </row>
    <row r="41" spans="1:8" ht="32.25" customHeight="1" hidden="1" thickBot="1">
      <c r="A41" s="28" t="s">
        <v>105</v>
      </c>
      <c r="B41" s="115" t="s">
        <v>97</v>
      </c>
      <c r="C41" s="135">
        <f>SUM(C42:C44)</f>
        <v>4758.8</v>
      </c>
      <c r="D41" s="15">
        <f>SUM(D42:D44)</f>
        <v>3539.2</v>
      </c>
      <c r="E41" s="16">
        <f t="shared" si="3"/>
        <v>74.37169034210305</v>
      </c>
      <c r="F41" s="52">
        <f t="shared" si="5"/>
        <v>-1219.6000000000004</v>
      </c>
      <c r="G41" s="15">
        <f>SUM(G42:G44)</f>
        <v>3539.2</v>
      </c>
      <c r="H41" s="169">
        <f t="shared" si="6"/>
        <v>100</v>
      </c>
    </row>
    <row r="42" spans="1:8" ht="15" customHeight="1" hidden="1" thickBot="1">
      <c r="A42" s="32" t="s">
        <v>11</v>
      </c>
      <c r="B42" s="112" t="s">
        <v>10</v>
      </c>
      <c r="C42" s="136">
        <v>4266.6</v>
      </c>
      <c r="D42" s="17">
        <v>3284.7</v>
      </c>
      <c r="E42" s="18">
        <f t="shared" si="3"/>
        <v>76.9863591618619</v>
      </c>
      <c r="F42" s="92">
        <f t="shared" si="5"/>
        <v>-981.9000000000005</v>
      </c>
      <c r="G42" s="17">
        <v>3284.7</v>
      </c>
      <c r="H42" s="171">
        <f t="shared" si="6"/>
        <v>100</v>
      </c>
    </row>
    <row r="43" spans="1:8" ht="15.75" customHeight="1" hidden="1" thickBot="1">
      <c r="A43" s="33"/>
      <c r="B43" s="112" t="s">
        <v>12</v>
      </c>
      <c r="C43" s="136">
        <v>492.2</v>
      </c>
      <c r="D43" s="19">
        <v>254.5</v>
      </c>
      <c r="E43" s="18">
        <f t="shared" si="3"/>
        <v>51.7066233238521</v>
      </c>
      <c r="F43" s="92">
        <f t="shared" si="5"/>
        <v>-237.7</v>
      </c>
      <c r="G43" s="19">
        <v>254.5</v>
      </c>
      <c r="H43" s="171">
        <f t="shared" si="6"/>
        <v>100</v>
      </c>
    </row>
    <row r="44" spans="1:8" s="3" customFormat="1" ht="14.25" customHeight="1" hidden="1">
      <c r="A44" s="32" t="s">
        <v>11</v>
      </c>
      <c r="B44" s="112" t="s">
        <v>106</v>
      </c>
      <c r="C44" s="136"/>
      <c r="D44" s="19"/>
      <c r="E44" s="18" t="e">
        <f t="shared" si="3"/>
        <v>#DIV/0!</v>
      </c>
      <c r="F44" s="92">
        <f t="shared" si="5"/>
        <v>0</v>
      </c>
      <c r="G44" s="19"/>
      <c r="H44" s="169" t="e">
        <f t="shared" si="6"/>
        <v>#DIV/0!</v>
      </c>
    </row>
    <row r="45" spans="1:8" ht="15" customHeight="1" hidden="1" thickBot="1">
      <c r="A45" s="28" t="s">
        <v>14</v>
      </c>
      <c r="B45" s="111" t="s">
        <v>13</v>
      </c>
      <c r="C45" s="135">
        <f>C46+C47+C48</f>
        <v>180</v>
      </c>
      <c r="D45" s="15">
        <f>D46+D47+D48</f>
        <v>83.7</v>
      </c>
      <c r="E45" s="22">
        <f t="shared" si="3"/>
        <v>46.5</v>
      </c>
      <c r="F45" s="52">
        <f t="shared" si="5"/>
        <v>-96.3</v>
      </c>
      <c r="G45" s="15">
        <f>G46+G47+G48</f>
        <v>83.7</v>
      </c>
      <c r="H45" s="169">
        <f t="shared" si="6"/>
        <v>100</v>
      </c>
    </row>
    <row r="46" spans="1:8" ht="17.25" customHeight="1" hidden="1" thickBot="1">
      <c r="A46" s="34" t="s">
        <v>68</v>
      </c>
      <c r="B46" s="116" t="s">
        <v>89</v>
      </c>
      <c r="C46" s="139"/>
      <c r="D46" s="20"/>
      <c r="E46" s="18" t="e">
        <f t="shared" si="3"/>
        <v>#DIV/0!</v>
      </c>
      <c r="F46" s="55">
        <f t="shared" si="5"/>
        <v>0</v>
      </c>
      <c r="G46" s="20"/>
      <c r="H46" s="171" t="e">
        <f t="shared" si="6"/>
        <v>#DIV/0!</v>
      </c>
    </row>
    <row r="47" spans="1:8" s="3" customFormat="1" ht="20.25" customHeight="1" hidden="1" thickBot="1">
      <c r="A47" s="32" t="s">
        <v>69</v>
      </c>
      <c r="B47" s="112" t="s">
        <v>29</v>
      </c>
      <c r="C47" s="136">
        <v>180</v>
      </c>
      <c r="D47" s="19">
        <v>83.7</v>
      </c>
      <c r="E47" s="18">
        <f t="shared" si="3"/>
        <v>46.5</v>
      </c>
      <c r="F47" s="92">
        <f t="shared" si="5"/>
        <v>-96.3</v>
      </c>
      <c r="G47" s="19">
        <v>83.7</v>
      </c>
      <c r="H47" s="171">
        <f t="shared" si="6"/>
        <v>100</v>
      </c>
    </row>
    <row r="48" spans="1:8" s="3" customFormat="1" ht="15.75" customHeight="1" hidden="1">
      <c r="A48" s="32"/>
      <c r="B48" s="112" t="s">
        <v>15</v>
      </c>
      <c r="C48" s="137"/>
      <c r="D48" s="17"/>
      <c r="E48" s="21">
        <f>ROUND(IF(D48=0,0,D48/C48),3)</f>
        <v>0</v>
      </c>
      <c r="F48" s="92">
        <f t="shared" si="5"/>
        <v>0</v>
      </c>
      <c r="G48" s="17"/>
      <c r="H48" s="169" t="e">
        <f t="shared" si="6"/>
        <v>#DIV/0!</v>
      </c>
    </row>
    <row r="49" spans="1:8" s="3" customFormat="1" ht="14.25" customHeight="1" hidden="1" thickBot="1">
      <c r="A49" s="28" t="s">
        <v>17</v>
      </c>
      <c r="B49" s="111" t="s">
        <v>16</v>
      </c>
      <c r="C49" s="13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2753.9</v>
      </c>
      <c r="H49" s="169">
        <f t="shared" si="6"/>
        <v>100</v>
      </c>
    </row>
    <row r="50" spans="1:8" ht="49.5" customHeight="1" hidden="1" thickBot="1">
      <c r="A50" s="32"/>
      <c r="B50" s="112" t="s">
        <v>98</v>
      </c>
      <c r="C50" s="136">
        <f>C49-C51</f>
        <v>3768.2999999999997</v>
      </c>
      <c r="D50" s="136">
        <f>D49-D51</f>
        <v>2283.6</v>
      </c>
      <c r="E50" s="18">
        <f t="shared" si="7"/>
        <v>60.600270679086066</v>
      </c>
      <c r="F50" s="92">
        <f t="shared" si="5"/>
        <v>-1484.6999999999998</v>
      </c>
      <c r="G50" s="136">
        <f>G49-G51</f>
        <v>2283.6</v>
      </c>
      <c r="H50" s="171">
        <f t="shared" si="6"/>
        <v>100</v>
      </c>
    </row>
    <row r="51" spans="1:8" s="3" customFormat="1" ht="30.75" customHeight="1" hidden="1" thickBot="1">
      <c r="A51" s="32"/>
      <c r="B51" s="112" t="s">
        <v>99</v>
      </c>
      <c r="C51" s="140">
        <v>646.4</v>
      </c>
      <c r="D51" s="95">
        <v>470.3</v>
      </c>
      <c r="E51" s="18">
        <f t="shared" si="7"/>
        <v>72.75680693069307</v>
      </c>
      <c r="F51" s="92">
        <f t="shared" si="5"/>
        <v>-176.09999999999997</v>
      </c>
      <c r="G51" s="95">
        <v>470.3</v>
      </c>
      <c r="H51" s="171">
        <f t="shared" si="6"/>
        <v>100</v>
      </c>
    </row>
    <row r="52" spans="1:8" s="3" customFormat="1" ht="57.75" customHeight="1" hidden="1">
      <c r="A52" s="35" t="s">
        <v>47</v>
      </c>
      <c r="B52" s="117" t="s">
        <v>48</v>
      </c>
      <c r="C52" s="141"/>
      <c r="D52" s="96"/>
      <c r="E52" s="22" t="e">
        <f t="shared" si="7"/>
        <v>#DIV/0!</v>
      </c>
      <c r="F52" s="97">
        <f t="shared" si="5"/>
        <v>0</v>
      </c>
      <c r="G52" s="96"/>
      <c r="H52" s="169" t="e">
        <f t="shared" si="6"/>
        <v>#DIV/0!</v>
      </c>
    </row>
    <row r="53" spans="1:8" s="10" customFormat="1" ht="20.25" customHeight="1" hidden="1" thickBot="1">
      <c r="A53" s="28" t="s">
        <v>49</v>
      </c>
      <c r="B53" s="111" t="s">
        <v>74</v>
      </c>
      <c r="C53" s="135"/>
      <c r="D53" s="15"/>
      <c r="E53" s="16" t="e">
        <f t="shared" si="7"/>
        <v>#DIV/0!</v>
      </c>
      <c r="F53" s="52">
        <f t="shared" si="5"/>
        <v>0</v>
      </c>
      <c r="G53" s="15"/>
      <c r="H53" s="169" t="e">
        <f t="shared" si="6"/>
        <v>#DIV/0!</v>
      </c>
    </row>
    <row r="54" spans="1:8" ht="23.25" customHeight="1" hidden="1" thickBot="1">
      <c r="A54" s="28" t="s">
        <v>18</v>
      </c>
      <c r="B54" s="118" t="s">
        <v>126</v>
      </c>
      <c r="C54" s="13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G55+G56+G57+G59+G58</f>
        <v>1231.1</v>
      </c>
      <c r="H54" s="169">
        <f t="shared" si="6"/>
        <v>100</v>
      </c>
    </row>
    <row r="55" spans="1:8" s="3" customFormat="1" ht="32.25" customHeight="1" hidden="1" thickBot="1">
      <c r="A55" s="32" t="s">
        <v>24</v>
      </c>
      <c r="B55" s="112" t="s">
        <v>103</v>
      </c>
      <c r="C55" s="136">
        <v>231.4</v>
      </c>
      <c r="D55" s="19">
        <v>36.5</v>
      </c>
      <c r="E55" s="18">
        <f t="shared" si="7"/>
        <v>15.773552290406222</v>
      </c>
      <c r="F55" s="92">
        <f t="shared" si="5"/>
        <v>-194.9</v>
      </c>
      <c r="G55" s="19">
        <v>36.5</v>
      </c>
      <c r="H55" s="171">
        <f t="shared" si="6"/>
        <v>100</v>
      </c>
    </row>
    <row r="56" spans="1:8" s="3" customFormat="1" ht="36" customHeight="1" hidden="1" thickBot="1">
      <c r="A56" s="32" t="s">
        <v>124</v>
      </c>
      <c r="B56" s="112" t="s">
        <v>125</v>
      </c>
      <c r="C56" s="136">
        <v>62.5</v>
      </c>
      <c r="D56" s="19">
        <v>30.8</v>
      </c>
      <c r="E56" s="18">
        <f t="shared" si="7"/>
        <v>49.28</v>
      </c>
      <c r="F56" s="92">
        <f t="shared" si="5"/>
        <v>-31.7</v>
      </c>
      <c r="G56" s="19">
        <v>30.8</v>
      </c>
      <c r="H56" s="171">
        <f t="shared" si="6"/>
        <v>100</v>
      </c>
    </row>
    <row r="57" spans="1:8" s="3" customFormat="1" ht="30.75" customHeight="1" hidden="1" thickBot="1">
      <c r="A57" s="32" t="s">
        <v>25</v>
      </c>
      <c r="B57" s="84" t="s">
        <v>61</v>
      </c>
      <c r="C57" s="136">
        <v>1881</v>
      </c>
      <c r="D57" s="19">
        <v>1163.8</v>
      </c>
      <c r="E57" s="18">
        <f t="shared" si="7"/>
        <v>61.87134502923976</v>
      </c>
      <c r="F57" s="92">
        <f t="shared" si="5"/>
        <v>-717.2</v>
      </c>
      <c r="G57" s="19">
        <v>1163.8</v>
      </c>
      <c r="H57" s="171">
        <f t="shared" si="6"/>
        <v>100</v>
      </c>
    </row>
    <row r="58" spans="1:8" s="3" customFormat="1" ht="29.25" customHeight="1" hidden="1" thickBot="1">
      <c r="A58" s="32" t="s">
        <v>27</v>
      </c>
      <c r="B58" s="84" t="s">
        <v>180</v>
      </c>
      <c r="C58" s="136"/>
      <c r="D58" s="19"/>
      <c r="E58" s="18"/>
      <c r="F58" s="92"/>
      <c r="G58" s="19"/>
      <c r="H58" s="171" t="e">
        <f t="shared" si="6"/>
        <v>#DIV/0!</v>
      </c>
    </row>
    <row r="59" spans="1:8" s="3" customFormat="1" ht="31.5" customHeight="1" hidden="1" thickBot="1">
      <c r="A59" s="32" t="s">
        <v>46</v>
      </c>
      <c r="B59" s="85" t="s">
        <v>165</v>
      </c>
      <c r="C59" s="136"/>
      <c r="D59" s="19"/>
      <c r="E59" s="178" t="e">
        <f>D59/C59*100</f>
        <v>#DIV/0!</v>
      </c>
      <c r="F59" s="92">
        <f>D59-C59</f>
        <v>0</v>
      </c>
      <c r="G59" s="19"/>
      <c r="H59" s="171" t="e">
        <f t="shared" si="6"/>
        <v>#DIV/0!</v>
      </c>
    </row>
    <row r="60" spans="1:8" s="3" customFormat="1" ht="2.25" customHeight="1" hidden="1" thickBot="1">
      <c r="A60" s="78" t="s">
        <v>166</v>
      </c>
      <c r="B60" s="119" t="s">
        <v>167</v>
      </c>
      <c r="C60" s="142"/>
      <c r="D60" s="77"/>
      <c r="E60" s="22"/>
      <c r="F60" s="98"/>
      <c r="G60" s="77"/>
      <c r="H60" s="169" t="e">
        <f t="shared" si="6"/>
        <v>#DIV/0!</v>
      </c>
    </row>
    <row r="61" spans="1:8" s="3" customFormat="1" ht="65.25" customHeight="1" hidden="1" thickBot="1">
      <c r="A61" s="67" t="s">
        <v>160</v>
      </c>
      <c r="B61" s="120" t="s">
        <v>161</v>
      </c>
      <c r="C61" s="143"/>
      <c r="D61" s="68"/>
      <c r="E61" s="69" t="e">
        <f aca="true" t="shared" si="8" ref="E61:E72">D61/C61*100</f>
        <v>#DIV/0!</v>
      </c>
      <c r="F61" s="99">
        <f aca="true" t="shared" si="9" ref="F61:F72">D61-C61</f>
        <v>0</v>
      </c>
      <c r="G61" s="68"/>
      <c r="H61" s="169" t="e">
        <f t="shared" si="6"/>
        <v>#DIV/0!</v>
      </c>
    </row>
    <row r="62" spans="1:8" s="3" customFormat="1" ht="15.75" customHeight="1" hidden="1" thickBot="1">
      <c r="A62" s="28" t="s">
        <v>63</v>
      </c>
      <c r="B62" s="111" t="s">
        <v>83</v>
      </c>
      <c r="C62" s="135">
        <v>381.5</v>
      </c>
      <c r="D62" s="70"/>
      <c r="E62" s="16">
        <f t="shared" si="8"/>
        <v>0</v>
      </c>
      <c r="F62" s="16">
        <f t="shared" si="9"/>
        <v>-381.5</v>
      </c>
      <c r="G62" s="70"/>
      <c r="H62" s="169" t="e">
        <f t="shared" si="6"/>
        <v>#DIV/0!</v>
      </c>
    </row>
    <row r="63" spans="1:14" s="9" customFormat="1" ht="17.25" customHeight="1" hidden="1" thickBot="1">
      <c r="A63" s="28" t="s">
        <v>31</v>
      </c>
      <c r="B63" s="118" t="s">
        <v>30</v>
      </c>
      <c r="C63" s="135">
        <v>342.3</v>
      </c>
      <c r="D63" s="15">
        <v>170</v>
      </c>
      <c r="E63" s="16">
        <f t="shared" si="8"/>
        <v>49.66403739409874</v>
      </c>
      <c r="F63" s="52">
        <f t="shared" si="9"/>
        <v>-172.3</v>
      </c>
      <c r="G63" s="15">
        <v>170</v>
      </c>
      <c r="H63" s="169">
        <f t="shared" si="6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43</v>
      </c>
      <c r="B64" s="111" t="s">
        <v>75</v>
      </c>
      <c r="C64" s="135"/>
      <c r="D64" s="100"/>
      <c r="E64" s="16" t="e">
        <f t="shared" si="8"/>
        <v>#DIV/0!</v>
      </c>
      <c r="F64" s="52">
        <f t="shared" si="9"/>
        <v>0</v>
      </c>
      <c r="G64" s="100"/>
      <c r="H64" s="169" t="e">
        <f t="shared" si="6"/>
        <v>#DIV/0!</v>
      </c>
    </row>
    <row r="65" spans="1:8" s="3" customFormat="1" ht="19.5" customHeight="1" hidden="1" thickBot="1">
      <c r="A65" s="28" t="s">
        <v>34</v>
      </c>
      <c r="B65" s="111" t="s">
        <v>76</v>
      </c>
      <c r="C65" s="135">
        <v>244.4</v>
      </c>
      <c r="D65" s="15">
        <v>240.6</v>
      </c>
      <c r="E65" s="16">
        <f t="shared" si="8"/>
        <v>98.44517184942715</v>
      </c>
      <c r="F65" s="52">
        <f t="shared" si="9"/>
        <v>-3.8000000000000114</v>
      </c>
      <c r="G65" s="15">
        <v>240.6</v>
      </c>
      <c r="H65" s="169">
        <f t="shared" si="6"/>
        <v>100</v>
      </c>
    </row>
    <row r="66" spans="1:8" s="3" customFormat="1" ht="14.25" customHeight="1" hidden="1">
      <c r="A66" s="28"/>
      <c r="B66" s="121" t="s">
        <v>42</v>
      </c>
      <c r="C66" s="135"/>
      <c r="D66" s="15"/>
      <c r="E66" s="16" t="e">
        <f t="shared" si="8"/>
        <v>#DIV/0!</v>
      </c>
      <c r="F66" s="52">
        <f t="shared" si="9"/>
        <v>0</v>
      </c>
      <c r="G66" s="15"/>
      <c r="H66" s="169" t="e">
        <f t="shared" si="6"/>
        <v>#DIV/0!</v>
      </c>
    </row>
    <row r="67" spans="1:8" s="3" customFormat="1" ht="16.5" customHeight="1" hidden="1" thickBot="1">
      <c r="A67" s="28" t="s">
        <v>50</v>
      </c>
      <c r="B67" s="110" t="s">
        <v>77</v>
      </c>
      <c r="C67" s="135">
        <v>23.4</v>
      </c>
      <c r="D67" s="15">
        <v>14.6</v>
      </c>
      <c r="E67" s="16">
        <f t="shared" si="8"/>
        <v>62.39316239316239</v>
      </c>
      <c r="F67" s="52">
        <f t="shared" si="9"/>
        <v>-8.799999999999999</v>
      </c>
      <c r="G67" s="15">
        <v>14.6</v>
      </c>
      <c r="H67" s="169">
        <f t="shared" si="6"/>
        <v>100</v>
      </c>
    </row>
    <row r="68" spans="1:8" ht="47.25" customHeight="1" hidden="1">
      <c r="A68" s="42" t="s">
        <v>35</v>
      </c>
      <c r="B68" s="122" t="s">
        <v>78</v>
      </c>
      <c r="C68" s="144"/>
      <c r="D68" s="15"/>
      <c r="E68" s="16" t="e">
        <f t="shared" si="8"/>
        <v>#DIV/0!</v>
      </c>
      <c r="F68" s="52">
        <f t="shared" si="9"/>
        <v>0</v>
      </c>
      <c r="G68" s="15"/>
      <c r="H68" s="169" t="e">
        <f t="shared" si="6"/>
        <v>#DIV/0!</v>
      </c>
    </row>
    <row r="69" spans="1:8" ht="47.25" customHeight="1" hidden="1">
      <c r="A69" s="53" t="s">
        <v>127</v>
      </c>
      <c r="B69" s="123" t="s">
        <v>128</v>
      </c>
      <c r="C69" s="135"/>
      <c r="D69" s="15"/>
      <c r="E69" s="16" t="e">
        <f t="shared" si="8"/>
        <v>#DIV/0!</v>
      </c>
      <c r="F69" s="52">
        <f t="shared" si="9"/>
        <v>0</v>
      </c>
      <c r="G69" s="15"/>
      <c r="H69" s="169" t="e">
        <f t="shared" si="6"/>
        <v>#DIV/0!</v>
      </c>
    </row>
    <row r="70" spans="1:8" ht="48" customHeight="1" hidden="1" thickBot="1">
      <c r="A70" s="53" t="s">
        <v>43</v>
      </c>
      <c r="B70" s="111" t="s">
        <v>75</v>
      </c>
      <c r="C70" s="145"/>
      <c r="D70" s="15"/>
      <c r="E70" s="16" t="e">
        <f t="shared" si="8"/>
        <v>#DIV/0!</v>
      </c>
      <c r="F70" s="52">
        <f t="shared" si="9"/>
        <v>0</v>
      </c>
      <c r="G70" s="15"/>
      <c r="H70" s="169" t="e">
        <f>D70/G70*100</f>
        <v>#DIV/0!</v>
      </c>
    </row>
    <row r="71" spans="1:9" ht="30" customHeight="1" hidden="1" thickBot="1">
      <c r="A71" s="72" t="s">
        <v>82</v>
      </c>
      <c r="B71" s="124" t="s">
        <v>79</v>
      </c>
      <c r="C71" s="89">
        <f>C70+C67+C65+C63+C62+C61+C54+C53+C49+C45+C41+C32+C11+C7+C6+C4</f>
        <v>127761.20000000001</v>
      </c>
      <c r="D71" s="101">
        <f>D70+D67+D65+D63+D62+D61+D54+D53+D49+D45+D41+D32+D11+D7+D6+D4</f>
        <v>106869.00000000001</v>
      </c>
      <c r="E71" s="102">
        <f t="shared" si="8"/>
        <v>83.64746104451118</v>
      </c>
      <c r="F71" s="103">
        <f t="shared" si="9"/>
        <v>-20892.199999999997</v>
      </c>
      <c r="G71" s="101">
        <f>G70+G67+G65+G63+G62+G61+G54+G53+G49+G45+G41+G32+G11+G7+G6+G4</f>
        <v>106869.00000000001</v>
      </c>
      <c r="H71" s="172">
        <f>D71/G71*100</f>
        <v>100</v>
      </c>
      <c r="I71" s="54"/>
    </row>
    <row r="72" spans="1:8" ht="0.75" customHeight="1" thickBot="1">
      <c r="A72" s="73" t="s">
        <v>52</v>
      </c>
      <c r="B72" s="125" t="s">
        <v>113</v>
      </c>
      <c r="C72" s="146"/>
      <c r="D72" s="74"/>
      <c r="E72" s="55" t="e">
        <f t="shared" si="8"/>
        <v>#DIV/0!</v>
      </c>
      <c r="F72" s="59">
        <f t="shared" si="9"/>
        <v>0</v>
      </c>
      <c r="G72" s="74"/>
      <c r="H72" s="170" t="e">
        <f>D72/G72*100</f>
        <v>#DIV/0!</v>
      </c>
    </row>
    <row r="73" spans="1:8" s="5" customFormat="1" ht="15.75" customHeight="1" thickBot="1">
      <c r="A73" s="88" t="s">
        <v>91</v>
      </c>
      <c r="B73" s="204"/>
      <c r="C73" s="147"/>
      <c r="D73" s="91"/>
      <c r="E73" s="91"/>
      <c r="F73" s="91"/>
      <c r="G73" s="91"/>
      <c r="H73" s="170"/>
    </row>
    <row r="74" spans="1:8" ht="99" customHeight="1" hidden="1" thickBot="1">
      <c r="A74" s="38" t="s">
        <v>86</v>
      </c>
      <c r="B74" s="148" t="s">
        <v>62</v>
      </c>
      <c r="C74" s="148" t="s">
        <v>193</v>
      </c>
      <c r="D74" s="90" t="s">
        <v>191</v>
      </c>
      <c r="E74" s="90" t="s">
        <v>116</v>
      </c>
      <c r="F74" s="90" t="s">
        <v>2</v>
      </c>
      <c r="G74" s="90" t="s">
        <v>191</v>
      </c>
      <c r="H74" s="162" t="s">
        <v>192</v>
      </c>
    </row>
    <row r="75" spans="1:8" s="6" customFormat="1" ht="29.25" customHeight="1" thickBot="1">
      <c r="A75" s="215"/>
      <c r="B75" s="216" t="s">
        <v>90</v>
      </c>
      <c r="C75" s="212">
        <v>73075.558</v>
      </c>
      <c r="D75" s="228">
        <v>70738.831</v>
      </c>
      <c r="E75" s="16">
        <f>D75/C75*100</f>
        <v>96.80231384617002</v>
      </c>
      <c r="F75" s="16">
        <f aca="true" t="shared" si="10" ref="F75:F85">D75-C75</f>
        <v>-2336.726999999999</v>
      </c>
      <c r="G75" s="228">
        <v>26161.4</v>
      </c>
      <c r="H75" s="169">
        <f aca="true" t="shared" si="11" ref="H75:H122">D75/G75*100</f>
        <v>270.3939047604486</v>
      </c>
    </row>
    <row r="76" spans="1:8" s="6" customFormat="1" ht="31.5" customHeight="1" hidden="1">
      <c r="A76" s="43"/>
      <c r="B76" s="126" t="s">
        <v>177</v>
      </c>
      <c r="C76" s="149">
        <f>SUM(C77:C79)</f>
        <v>0</v>
      </c>
      <c r="D76" s="49"/>
      <c r="E76" s="55" t="e">
        <f aca="true" t="shared" si="12" ref="E76:E82">D76/C76*100</f>
        <v>#DIV/0!</v>
      </c>
      <c r="F76" s="55">
        <f t="shared" si="10"/>
        <v>0</v>
      </c>
      <c r="G76" s="49"/>
      <c r="H76" s="170" t="e">
        <f t="shared" si="11"/>
        <v>#DIV/0!</v>
      </c>
    </row>
    <row r="77" spans="1:8" s="6" customFormat="1" ht="81" customHeight="1" thickBot="1">
      <c r="A77" s="185">
        <v>90203</v>
      </c>
      <c r="B77" s="182" t="s">
        <v>201</v>
      </c>
      <c r="C77" s="183"/>
      <c r="D77" s="228"/>
      <c r="E77" s="16" t="e">
        <f t="shared" si="12"/>
        <v>#DIV/0!</v>
      </c>
      <c r="F77" s="16">
        <f t="shared" si="10"/>
        <v>0</v>
      </c>
      <c r="G77" s="228">
        <v>80.7</v>
      </c>
      <c r="H77" s="169">
        <f t="shared" si="11"/>
        <v>0</v>
      </c>
    </row>
    <row r="78" spans="1:8" s="6" customFormat="1" ht="63.75" customHeight="1" hidden="1" thickBot="1">
      <c r="A78" s="185">
        <v>100602</v>
      </c>
      <c r="B78" s="182" t="s">
        <v>202</v>
      </c>
      <c r="C78" s="183"/>
      <c r="D78" s="228"/>
      <c r="E78" s="16" t="e">
        <f t="shared" si="12"/>
        <v>#DIV/0!</v>
      </c>
      <c r="F78" s="16">
        <f t="shared" si="10"/>
        <v>0</v>
      </c>
      <c r="G78" s="228"/>
      <c r="H78" s="169" t="e">
        <f t="shared" si="11"/>
        <v>#DIV/0!</v>
      </c>
    </row>
    <row r="79" spans="1:8" s="6" customFormat="1" ht="15" customHeight="1" thickBot="1">
      <c r="A79" s="186">
        <v>250380</v>
      </c>
      <c r="B79" s="182" t="s">
        <v>209</v>
      </c>
      <c r="C79" s="183"/>
      <c r="D79" s="184"/>
      <c r="E79" s="16" t="e">
        <f t="shared" si="12"/>
        <v>#DIV/0!</v>
      </c>
      <c r="F79" s="52">
        <f t="shared" si="10"/>
        <v>0</v>
      </c>
      <c r="G79" s="184">
        <v>33</v>
      </c>
      <c r="H79" s="169">
        <f t="shared" si="11"/>
        <v>0</v>
      </c>
    </row>
    <row r="80" spans="1:8" s="6" customFormat="1" ht="30.75" customHeight="1" thickBot="1">
      <c r="A80" s="78"/>
      <c r="B80" s="187" t="s">
        <v>176</v>
      </c>
      <c r="C80" s="188">
        <f>C81+C82+C91+C94+C99+C107+C116+C119+C123+C124+C129+C138+C139+C127+C128+C115</f>
        <v>178462.467</v>
      </c>
      <c r="D80" s="188">
        <f>D81+D82+D91+D94+D99+D107+D116+D119+D123+D124+D129+D138+D139+D127+D128+D115</f>
        <v>94457.108</v>
      </c>
      <c r="E80" s="16">
        <f t="shared" si="12"/>
        <v>52.928276509816484</v>
      </c>
      <c r="F80" s="16">
        <f t="shared" si="10"/>
        <v>-84005.35900000001</v>
      </c>
      <c r="G80" s="188">
        <f>G81+G82+G91+G94+G99+G107+G116+G120+G123+G124+G129+G138+G139+G127+G128</f>
        <v>74594.90000000001</v>
      </c>
      <c r="H80" s="169">
        <f t="shared" si="11"/>
        <v>126.62676402810378</v>
      </c>
    </row>
    <row r="81" spans="1:8" s="6" customFormat="1" ht="19.5" customHeight="1" thickBot="1">
      <c r="A81" s="78" t="s">
        <v>3</v>
      </c>
      <c r="B81" s="182" t="s">
        <v>152</v>
      </c>
      <c r="C81" s="183">
        <v>2219.563</v>
      </c>
      <c r="D81" s="189">
        <v>1732.802</v>
      </c>
      <c r="E81" s="16">
        <f t="shared" si="12"/>
        <v>78.06951188139286</v>
      </c>
      <c r="F81" s="16">
        <f t="shared" si="10"/>
        <v>-486.7610000000002</v>
      </c>
      <c r="G81" s="189">
        <v>594.7</v>
      </c>
      <c r="H81" s="169">
        <f t="shared" si="11"/>
        <v>291.3741382209517</v>
      </c>
    </row>
    <row r="82" spans="1:8" s="6" customFormat="1" ht="15.75" customHeight="1" thickBot="1">
      <c r="A82" s="78" t="s">
        <v>41</v>
      </c>
      <c r="B82" s="182" t="s">
        <v>148</v>
      </c>
      <c r="C82" s="183">
        <f>SUM(C83:C90)</f>
        <v>18614.297000000002</v>
      </c>
      <c r="D82" s="183">
        <f>SUM(D83:D90)</f>
        <v>12632.612000000001</v>
      </c>
      <c r="E82" s="16">
        <f t="shared" si="12"/>
        <v>67.86510390373593</v>
      </c>
      <c r="F82" s="16">
        <f t="shared" si="10"/>
        <v>-5981.685000000001</v>
      </c>
      <c r="G82" s="183">
        <f>SUM(G83:G90)</f>
        <v>6630.2</v>
      </c>
      <c r="H82" s="169">
        <f t="shared" si="11"/>
        <v>190.5313866851679</v>
      </c>
    </row>
    <row r="83" spans="1:8" s="6" customFormat="1" ht="15.75" customHeight="1" thickBot="1">
      <c r="A83" s="62" t="s">
        <v>141</v>
      </c>
      <c r="B83" s="85" t="s">
        <v>142</v>
      </c>
      <c r="C83" s="150">
        <v>5976.659</v>
      </c>
      <c r="D83" s="159">
        <v>2898.779</v>
      </c>
      <c r="E83" s="104">
        <f aca="true" t="shared" si="13" ref="E83:E109">D83/C83*100</f>
        <v>48.50166288556868</v>
      </c>
      <c r="F83" s="104">
        <f t="shared" si="10"/>
        <v>-3077.8799999999997</v>
      </c>
      <c r="G83" s="159">
        <v>2922.5</v>
      </c>
      <c r="H83" s="171">
        <f t="shared" si="11"/>
        <v>99.18833190761335</v>
      </c>
    </row>
    <row r="84" spans="1:8" s="6" customFormat="1" ht="15.75" customHeight="1" thickBot="1">
      <c r="A84" s="62" t="s">
        <v>134</v>
      </c>
      <c r="B84" s="82" t="s">
        <v>135</v>
      </c>
      <c r="C84" s="150">
        <v>11633.384</v>
      </c>
      <c r="D84" s="159">
        <v>8981.102</v>
      </c>
      <c r="E84" s="18">
        <f t="shared" si="13"/>
        <v>77.201113622657</v>
      </c>
      <c r="F84" s="18">
        <f t="shared" si="10"/>
        <v>-2652.2819999999992</v>
      </c>
      <c r="G84" s="159">
        <v>3353.9</v>
      </c>
      <c r="H84" s="171">
        <f t="shared" si="11"/>
        <v>267.78085214228213</v>
      </c>
    </row>
    <row r="85" spans="1:8" s="6" customFormat="1" ht="31.5" customHeight="1" thickBot="1">
      <c r="A85" s="62" t="s">
        <v>157</v>
      </c>
      <c r="B85" s="82" t="s">
        <v>158</v>
      </c>
      <c r="C85" s="150">
        <v>446.004</v>
      </c>
      <c r="D85" s="159">
        <v>398.728</v>
      </c>
      <c r="E85" s="18">
        <f t="shared" si="13"/>
        <v>89.40009506641195</v>
      </c>
      <c r="F85" s="18">
        <f t="shared" si="10"/>
        <v>-47.27600000000001</v>
      </c>
      <c r="G85" s="159">
        <v>213.7</v>
      </c>
      <c r="H85" s="171">
        <f t="shared" si="11"/>
        <v>186.58306036499766</v>
      </c>
    </row>
    <row r="86" spans="1:8" s="6" customFormat="1" ht="17.25" customHeight="1" thickBot="1">
      <c r="A86" s="62" t="s">
        <v>299</v>
      </c>
      <c r="B86" s="82" t="s">
        <v>300</v>
      </c>
      <c r="C86" s="150">
        <v>170</v>
      </c>
      <c r="D86" s="159"/>
      <c r="E86" s="18">
        <f>D86/C86*100</f>
        <v>0</v>
      </c>
      <c r="F86" s="18">
        <f aca="true" t="shared" si="14" ref="F86:F91">D86-C86</f>
        <v>-170</v>
      </c>
      <c r="G86" s="159"/>
      <c r="H86" s="171" t="e">
        <f t="shared" si="11"/>
        <v>#DIV/0!</v>
      </c>
    </row>
    <row r="87" spans="1:8" s="6" customFormat="1" ht="16.5" customHeight="1" thickBot="1">
      <c r="A87" s="62" t="s">
        <v>301</v>
      </c>
      <c r="B87" s="82" t="s">
        <v>302</v>
      </c>
      <c r="C87" s="150">
        <v>67.454</v>
      </c>
      <c r="D87" s="159">
        <v>53.503</v>
      </c>
      <c r="E87" s="18">
        <f>D87/C87*100</f>
        <v>79.31775728644706</v>
      </c>
      <c r="F87" s="18">
        <f t="shared" si="14"/>
        <v>-13.950999999999993</v>
      </c>
      <c r="G87" s="159"/>
      <c r="H87" s="171" t="e">
        <f t="shared" si="11"/>
        <v>#DIV/0!</v>
      </c>
    </row>
    <row r="88" spans="1:8" s="6" customFormat="1" ht="28.5" customHeight="1" thickBot="1">
      <c r="A88" s="62" t="s">
        <v>285</v>
      </c>
      <c r="B88" s="82" t="s">
        <v>286</v>
      </c>
      <c r="C88" s="150">
        <v>55.632</v>
      </c>
      <c r="D88" s="65">
        <v>53.832</v>
      </c>
      <c r="E88" s="18">
        <f t="shared" si="13"/>
        <v>96.76445211389128</v>
      </c>
      <c r="F88" s="18">
        <f t="shared" si="14"/>
        <v>-1.7999999999999972</v>
      </c>
      <c r="G88" s="65">
        <v>12.5</v>
      </c>
      <c r="H88" s="170">
        <f t="shared" si="11"/>
        <v>430.656</v>
      </c>
    </row>
    <row r="89" spans="1:8" s="6" customFormat="1" ht="20.25" customHeight="1" thickBot="1">
      <c r="A89" s="62" t="s">
        <v>206</v>
      </c>
      <c r="B89" s="82" t="s">
        <v>207</v>
      </c>
      <c r="C89" s="63">
        <v>265.164</v>
      </c>
      <c r="D89" s="65">
        <v>246.668</v>
      </c>
      <c r="E89" s="18">
        <f t="shared" si="13"/>
        <v>93.02469415154395</v>
      </c>
      <c r="F89" s="18">
        <f t="shared" si="14"/>
        <v>-18.49599999999998</v>
      </c>
      <c r="G89" s="65">
        <v>71</v>
      </c>
      <c r="H89" s="170">
        <f t="shared" si="11"/>
        <v>347.41971830985915</v>
      </c>
    </row>
    <row r="90" spans="1:8" s="6" customFormat="1" ht="18.75" customHeight="1" thickBot="1">
      <c r="A90" s="62" t="s">
        <v>194</v>
      </c>
      <c r="B90" s="82" t="s">
        <v>287</v>
      </c>
      <c r="C90" s="63"/>
      <c r="D90" s="334"/>
      <c r="E90" s="18" t="e">
        <f t="shared" si="13"/>
        <v>#DIV/0!</v>
      </c>
      <c r="F90" s="18">
        <f t="shared" si="14"/>
        <v>0</v>
      </c>
      <c r="G90" s="334">
        <v>56.6</v>
      </c>
      <c r="H90" s="170">
        <f t="shared" si="11"/>
        <v>0</v>
      </c>
    </row>
    <row r="91" spans="1:8" s="6" customFormat="1" ht="16.5" customHeight="1" thickBot="1">
      <c r="A91" s="78" t="s">
        <v>100</v>
      </c>
      <c r="B91" s="190" t="s">
        <v>205</v>
      </c>
      <c r="C91" s="194">
        <f>SUM(C92:C93)</f>
        <v>37040.974</v>
      </c>
      <c r="D91" s="194">
        <f>SUM(D92:D93)</f>
        <v>26816.639</v>
      </c>
      <c r="E91" s="191">
        <f t="shared" si="13"/>
        <v>72.39722961928592</v>
      </c>
      <c r="F91" s="191">
        <f t="shared" si="14"/>
        <v>-10224.335000000003</v>
      </c>
      <c r="G91" s="194">
        <f>SUM(G92:G93)</f>
        <v>9342.2</v>
      </c>
      <c r="H91" s="169">
        <f t="shared" si="11"/>
        <v>287.048436128535</v>
      </c>
    </row>
    <row r="92" spans="1:8" s="6" customFormat="1" ht="15.75" customHeight="1" thickBot="1">
      <c r="A92" s="219" t="s">
        <v>143</v>
      </c>
      <c r="B92" s="220" t="s">
        <v>144</v>
      </c>
      <c r="C92" s="221">
        <v>35708.765</v>
      </c>
      <c r="D92" s="161">
        <v>26747.082</v>
      </c>
      <c r="E92" s="222">
        <f t="shared" si="13"/>
        <v>74.90340816883474</v>
      </c>
      <c r="F92" s="222">
        <f aca="true" t="shared" si="15" ref="F92:F100">D92-C92</f>
        <v>-8961.683</v>
      </c>
      <c r="G92" s="161">
        <v>8611.6</v>
      </c>
      <c r="H92" s="177">
        <f t="shared" si="11"/>
        <v>310.593641135213</v>
      </c>
    </row>
    <row r="93" spans="1:8" s="6" customFormat="1" ht="30" customHeight="1" thickBot="1">
      <c r="A93" s="223" t="s">
        <v>203</v>
      </c>
      <c r="B93" s="224" t="s">
        <v>204</v>
      </c>
      <c r="C93" s="161">
        <v>1332.209</v>
      </c>
      <c r="D93" s="161">
        <v>69.557</v>
      </c>
      <c r="E93" s="222">
        <f t="shared" si="13"/>
        <v>5.221177758144555</v>
      </c>
      <c r="F93" s="222">
        <f t="shared" si="15"/>
        <v>-1262.652</v>
      </c>
      <c r="G93" s="161">
        <v>730.6</v>
      </c>
      <c r="H93" s="177">
        <f t="shared" si="11"/>
        <v>9.520531070353135</v>
      </c>
    </row>
    <row r="94" spans="1:8" s="6" customFormat="1" ht="30" customHeight="1" thickBot="1">
      <c r="A94" s="192" t="s">
        <v>101</v>
      </c>
      <c r="B94" s="193" t="s">
        <v>159</v>
      </c>
      <c r="C94" s="214">
        <f>SUM(C95:C98)</f>
        <v>100.859</v>
      </c>
      <c r="D94" s="213">
        <f>SUM(D95:D98)</f>
        <v>100.859</v>
      </c>
      <c r="E94" s="191">
        <f t="shared" si="13"/>
        <v>100</v>
      </c>
      <c r="F94" s="191">
        <f t="shared" si="15"/>
        <v>0</v>
      </c>
      <c r="G94" s="213">
        <f>SUM(G95:G98)</f>
        <v>42.6</v>
      </c>
      <c r="H94" s="169">
        <f t="shared" si="11"/>
        <v>236.75821596244128</v>
      </c>
    </row>
    <row r="95" spans="1:8" s="6" customFormat="1" ht="29.25" customHeight="1" thickBot="1">
      <c r="A95" s="80" t="s">
        <v>20</v>
      </c>
      <c r="B95" s="127" t="s">
        <v>168</v>
      </c>
      <c r="C95" s="151"/>
      <c r="D95" s="81"/>
      <c r="E95" s="104" t="e">
        <f t="shared" si="13"/>
        <v>#DIV/0!</v>
      </c>
      <c r="F95" s="104">
        <f t="shared" si="15"/>
        <v>0</v>
      </c>
      <c r="G95" s="81">
        <v>39.2</v>
      </c>
      <c r="H95" s="171">
        <f t="shared" si="11"/>
        <v>0</v>
      </c>
    </row>
    <row r="96" spans="1:8" s="6" customFormat="1" ht="29.25" customHeight="1" thickBot="1">
      <c r="A96" s="80" t="s">
        <v>21</v>
      </c>
      <c r="B96" s="127" t="s">
        <v>303</v>
      </c>
      <c r="C96" s="151">
        <v>1.41</v>
      </c>
      <c r="D96" s="81">
        <v>1.41</v>
      </c>
      <c r="E96" s="104">
        <f>D96/C96*100</f>
        <v>100</v>
      </c>
      <c r="F96" s="104">
        <f>D96-C96</f>
        <v>0</v>
      </c>
      <c r="G96" s="81"/>
      <c r="H96" s="171" t="e">
        <f t="shared" si="11"/>
        <v>#DIV/0!</v>
      </c>
    </row>
    <row r="97" spans="1:8" s="6" customFormat="1" ht="29.25" customHeight="1" thickBot="1">
      <c r="A97" s="79" t="s">
        <v>22</v>
      </c>
      <c r="B97" s="128" t="s">
        <v>145</v>
      </c>
      <c r="C97" s="151">
        <v>28.95</v>
      </c>
      <c r="D97" s="81">
        <v>28.95</v>
      </c>
      <c r="E97" s="104">
        <f t="shared" si="13"/>
        <v>100</v>
      </c>
      <c r="F97" s="104">
        <f t="shared" si="15"/>
        <v>0</v>
      </c>
      <c r="G97" s="81"/>
      <c r="H97" s="171" t="e">
        <f t="shared" si="11"/>
        <v>#DIV/0!</v>
      </c>
    </row>
    <row r="98" spans="1:8" s="6" customFormat="1" ht="27.75" customHeight="1" thickBot="1">
      <c r="A98" s="66" t="s">
        <v>121</v>
      </c>
      <c r="B98" s="127" t="s">
        <v>123</v>
      </c>
      <c r="C98" s="150">
        <v>70.499</v>
      </c>
      <c r="D98" s="65">
        <v>70.499</v>
      </c>
      <c r="E98" s="18">
        <f t="shared" si="13"/>
        <v>100</v>
      </c>
      <c r="F98" s="18">
        <f t="shared" si="15"/>
        <v>0</v>
      </c>
      <c r="G98" s="65">
        <v>3.4</v>
      </c>
      <c r="H98" s="177">
        <f t="shared" si="11"/>
        <v>2073.5</v>
      </c>
    </row>
    <row r="99" spans="1:8" s="7" customFormat="1" ht="17.25" customHeight="1" thickBot="1">
      <c r="A99" s="28" t="s">
        <v>104</v>
      </c>
      <c r="B99" s="111" t="s">
        <v>110</v>
      </c>
      <c r="C99" s="188">
        <f>SUM(C100:C106)</f>
        <v>51118.136</v>
      </c>
      <c r="D99" s="188">
        <f>SUM(D100:D106)</f>
        <v>23193.817000000003</v>
      </c>
      <c r="E99" s="16">
        <f t="shared" si="13"/>
        <v>45.37297095496597</v>
      </c>
      <c r="F99" s="16">
        <f t="shared" si="15"/>
        <v>-27924.318999999996</v>
      </c>
      <c r="G99" s="188">
        <f>SUM(G100:G106)</f>
        <v>24584.8</v>
      </c>
      <c r="H99" s="169">
        <f t="shared" si="11"/>
        <v>94.34210162376755</v>
      </c>
    </row>
    <row r="100" spans="1:8" s="7" customFormat="1" ht="18" customHeight="1" thickBot="1">
      <c r="A100" s="62" t="s">
        <v>162</v>
      </c>
      <c r="B100" s="82" t="s">
        <v>163</v>
      </c>
      <c r="C100" s="150">
        <v>575.484</v>
      </c>
      <c r="D100" s="63">
        <v>574.009</v>
      </c>
      <c r="E100" s="104">
        <f t="shared" si="13"/>
        <v>99.74369400365605</v>
      </c>
      <c r="F100" s="104">
        <f t="shared" si="15"/>
        <v>-1.4750000000000227</v>
      </c>
      <c r="G100" s="63">
        <v>180.8</v>
      </c>
      <c r="H100" s="171">
        <f t="shared" si="11"/>
        <v>317.48285398230087</v>
      </c>
    </row>
    <row r="101" spans="1:8" s="6" customFormat="1" ht="16.5" customHeight="1" thickBot="1">
      <c r="A101" s="32" t="s">
        <v>23</v>
      </c>
      <c r="B101" s="112" t="s">
        <v>107</v>
      </c>
      <c r="C101" s="152">
        <v>22910.601</v>
      </c>
      <c r="D101" s="26">
        <v>10508.477</v>
      </c>
      <c r="E101" s="18">
        <f t="shared" si="13"/>
        <v>45.867312690749586</v>
      </c>
      <c r="F101" s="18">
        <f aca="true" t="shared" si="16" ref="F101:F109">D101-C101</f>
        <v>-12402.123999999998</v>
      </c>
      <c r="G101" s="26">
        <v>16720.4</v>
      </c>
      <c r="H101" s="171">
        <f t="shared" si="11"/>
        <v>62.84823927657233</v>
      </c>
    </row>
    <row r="102" spans="1:8" s="6" customFormat="1" ht="30.75" customHeight="1" thickBot="1">
      <c r="A102" s="32" t="s">
        <v>32</v>
      </c>
      <c r="B102" s="127" t="s">
        <v>147</v>
      </c>
      <c r="C102" s="153">
        <v>122.587</v>
      </c>
      <c r="D102" s="50">
        <v>120.05</v>
      </c>
      <c r="E102" s="18">
        <f t="shared" si="13"/>
        <v>97.93044939512345</v>
      </c>
      <c r="F102" s="18">
        <f t="shared" si="16"/>
        <v>-2.537000000000006</v>
      </c>
      <c r="G102" s="50">
        <v>118.8</v>
      </c>
      <c r="H102" s="171">
        <f t="shared" si="11"/>
        <v>101.05218855218855</v>
      </c>
    </row>
    <row r="103" spans="1:8" s="6" customFormat="1" ht="46.5" customHeight="1" thickBot="1">
      <c r="A103" s="32" t="s">
        <v>130</v>
      </c>
      <c r="B103" s="112" t="s">
        <v>131</v>
      </c>
      <c r="C103" s="153">
        <v>2167.19</v>
      </c>
      <c r="D103" s="61">
        <v>1626.782</v>
      </c>
      <c r="E103" s="104">
        <f t="shared" si="13"/>
        <v>75.06411528292396</v>
      </c>
      <c r="F103" s="104">
        <f t="shared" si="16"/>
        <v>-540.4080000000001</v>
      </c>
      <c r="G103" s="61">
        <v>465.6</v>
      </c>
      <c r="H103" s="171">
        <f t="shared" si="11"/>
        <v>349.3947594501718</v>
      </c>
    </row>
    <row r="104" spans="1:8" s="6" customFormat="1" ht="17.25" customHeight="1" thickBot="1">
      <c r="A104" s="32" t="s">
        <v>45</v>
      </c>
      <c r="B104" s="112" t="s">
        <v>146</v>
      </c>
      <c r="C104" s="153">
        <v>4306.168</v>
      </c>
      <c r="D104" s="61">
        <v>344.772</v>
      </c>
      <c r="E104" s="104">
        <f t="shared" si="13"/>
        <v>8.006468860481059</v>
      </c>
      <c r="F104" s="104">
        <f t="shared" si="16"/>
        <v>-3961.3959999999997</v>
      </c>
      <c r="G104" s="61">
        <v>3177.7</v>
      </c>
      <c r="H104" s="171">
        <f t="shared" si="11"/>
        <v>10.849734084400668</v>
      </c>
    </row>
    <row r="105" spans="1:8" s="6" customFormat="1" ht="21" customHeight="1" thickBot="1">
      <c r="A105" s="32" t="s">
        <v>58</v>
      </c>
      <c r="B105" s="112" t="s">
        <v>288</v>
      </c>
      <c r="C105" s="153">
        <v>1223.609</v>
      </c>
      <c r="D105" s="61">
        <v>1200.484</v>
      </c>
      <c r="E105" s="104">
        <f t="shared" si="13"/>
        <v>98.11009889597085</v>
      </c>
      <c r="F105" s="104">
        <f t="shared" si="16"/>
        <v>-23.125</v>
      </c>
      <c r="G105" s="61">
        <v>108.1</v>
      </c>
      <c r="H105" s="171">
        <f t="shared" si="11"/>
        <v>1110.5309898242367</v>
      </c>
    </row>
    <row r="106" spans="1:8" s="6" customFormat="1" ht="18" customHeight="1" thickBot="1">
      <c r="A106" s="32" t="s">
        <v>94</v>
      </c>
      <c r="B106" s="112" t="s">
        <v>55</v>
      </c>
      <c r="C106" s="153">
        <v>19812.497</v>
      </c>
      <c r="D106" s="160">
        <v>8819.243</v>
      </c>
      <c r="E106" s="18">
        <f t="shared" si="13"/>
        <v>44.51353607775941</v>
      </c>
      <c r="F106" s="18">
        <f t="shared" si="16"/>
        <v>-10993.253999999999</v>
      </c>
      <c r="G106" s="160">
        <v>3813.4</v>
      </c>
      <c r="H106" s="171">
        <f t="shared" si="11"/>
        <v>231.26981171657837</v>
      </c>
    </row>
    <row r="107" spans="1:8" s="6" customFormat="1" ht="16.5" customHeight="1" thickBot="1">
      <c r="A107" s="78" t="s">
        <v>105</v>
      </c>
      <c r="B107" s="190" t="s">
        <v>189</v>
      </c>
      <c r="C107" s="214">
        <f>SUM(C108:C114)</f>
        <v>1350.201</v>
      </c>
      <c r="D107" s="214">
        <f>SUM(D108:D114)</f>
        <v>1341.968</v>
      </c>
      <c r="E107" s="191">
        <f t="shared" si="13"/>
        <v>99.39023893479563</v>
      </c>
      <c r="F107" s="195">
        <f t="shared" si="16"/>
        <v>-8.232999999999947</v>
      </c>
      <c r="G107" s="214">
        <f>SUM(G109:G113)</f>
        <v>400.9</v>
      </c>
      <c r="H107" s="169">
        <f t="shared" si="11"/>
        <v>334.73883761536547</v>
      </c>
    </row>
    <row r="108" spans="1:8" s="335" customFormat="1" ht="16.5" customHeight="1" thickBot="1">
      <c r="A108" s="336" t="s">
        <v>304</v>
      </c>
      <c r="B108" s="337" t="s">
        <v>305</v>
      </c>
      <c r="C108" s="340">
        <v>8.4</v>
      </c>
      <c r="D108" s="338">
        <v>8.4</v>
      </c>
      <c r="E108" s="104">
        <f>D108/C108*100</f>
        <v>100</v>
      </c>
      <c r="F108" s="106">
        <f>D108-C108</f>
        <v>0</v>
      </c>
      <c r="G108" s="338"/>
      <c r="H108" s="177" t="e">
        <f t="shared" si="11"/>
        <v>#DIV/0!</v>
      </c>
    </row>
    <row r="109" spans="1:8" s="6" customFormat="1" ht="14.25" customHeight="1" thickBot="1">
      <c r="A109" s="62" t="s">
        <v>169</v>
      </c>
      <c r="B109" s="82" t="s">
        <v>170</v>
      </c>
      <c r="C109" s="150">
        <v>176.059</v>
      </c>
      <c r="D109" s="159">
        <v>175.758</v>
      </c>
      <c r="E109" s="104">
        <f t="shared" si="13"/>
        <v>99.82903458499707</v>
      </c>
      <c r="F109" s="106">
        <f t="shared" si="16"/>
        <v>-0.3009999999999877</v>
      </c>
      <c r="G109" s="159">
        <v>53.8</v>
      </c>
      <c r="H109" s="177">
        <f t="shared" si="11"/>
        <v>326.68773234200745</v>
      </c>
    </row>
    <row r="110" spans="1:8" s="6" customFormat="1" ht="14.25" customHeight="1" thickBot="1">
      <c r="A110" s="62" t="s">
        <v>307</v>
      </c>
      <c r="B110" s="82" t="s">
        <v>306</v>
      </c>
      <c r="C110" s="150">
        <v>76.274</v>
      </c>
      <c r="D110" s="159">
        <v>75.323</v>
      </c>
      <c r="E110" s="104">
        <f aca="true" t="shared" si="17" ref="E110:E115">D110/C110*100</f>
        <v>98.75317932716258</v>
      </c>
      <c r="F110" s="106">
        <f aca="true" t="shared" si="18" ref="F110:F115">D110-C110</f>
        <v>-0.9510000000000076</v>
      </c>
      <c r="G110" s="159"/>
      <c r="H110" s="177" t="e">
        <f t="shared" si="11"/>
        <v>#DIV/0!</v>
      </c>
    </row>
    <row r="111" spans="1:8" s="6" customFormat="1" ht="14.25" customHeight="1" hidden="1" thickBot="1">
      <c r="A111" s="62"/>
      <c r="B111" s="82"/>
      <c r="C111" s="150"/>
      <c r="D111" s="159"/>
      <c r="E111" s="104" t="e">
        <f t="shared" si="17"/>
        <v>#DIV/0!</v>
      </c>
      <c r="F111" s="106">
        <f t="shared" si="18"/>
        <v>0</v>
      </c>
      <c r="G111" s="159"/>
      <c r="H111" s="177" t="e">
        <f t="shared" si="11"/>
        <v>#DIV/0!</v>
      </c>
    </row>
    <row r="112" spans="1:8" s="6" customFormat="1" ht="33" customHeight="1" thickBot="1">
      <c r="A112" s="62" t="s">
        <v>183</v>
      </c>
      <c r="B112" s="82" t="s">
        <v>184</v>
      </c>
      <c r="C112" s="150">
        <v>155.58</v>
      </c>
      <c r="D112" s="161">
        <v>155.005</v>
      </c>
      <c r="E112" s="104">
        <f t="shared" si="17"/>
        <v>99.63041522046534</v>
      </c>
      <c r="F112" s="106">
        <f t="shared" si="18"/>
        <v>-0.575000000000017</v>
      </c>
      <c r="G112" s="161">
        <v>273.4</v>
      </c>
      <c r="H112" s="177">
        <f t="shared" si="11"/>
        <v>56.6953182150695</v>
      </c>
    </row>
    <row r="113" spans="1:8" s="6" customFormat="1" ht="17.25" customHeight="1" thickBot="1">
      <c r="A113" s="62" t="s">
        <v>289</v>
      </c>
      <c r="B113" s="82" t="s">
        <v>290</v>
      </c>
      <c r="C113" s="150">
        <v>846.768</v>
      </c>
      <c r="D113" s="161">
        <v>840.363</v>
      </c>
      <c r="E113" s="104">
        <f t="shared" si="17"/>
        <v>99.24359446743382</v>
      </c>
      <c r="F113" s="106">
        <f t="shared" si="18"/>
        <v>-6.404999999999973</v>
      </c>
      <c r="G113" s="161">
        <v>73.7</v>
      </c>
      <c r="H113" s="177">
        <f t="shared" si="11"/>
        <v>1140.248303934871</v>
      </c>
    </row>
    <row r="114" spans="1:8" s="6" customFormat="1" ht="33.75" customHeight="1" thickBot="1">
      <c r="A114" s="62" t="s">
        <v>308</v>
      </c>
      <c r="B114" s="82" t="s">
        <v>309</v>
      </c>
      <c r="C114" s="150">
        <v>87.12</v>
      </c>
      <c r="D114" s="161">
        <v>87.119</v>
      </c>
      <c r="E114" s="104">
        <f t="shared" si="17"/>
        <v>99.99885215794306</v>
      </c>
      <c r="F114" s="106">
        <f t="shared" si="18"/>
        <v>-0.0010000000000047748</v>
      </c>
      <c r="G114" s="161"/>
      <c r="H114" s="177" t="e">
        <f t="shared" si="11"/>
        <v>#DIV/0!</v>
      </c>
    </row>
    <row r="115" spans="1:8" s="6" customFormat="1" ht="25.5" customHeight="1" thickBot="1">
      <c r="A115" s="342" t="s">
        <v>69</v>
      </c>
      <c r="B115" s="343" t="s">
        <v>310</v>
      </c>
      <c r="C115" s="344">
        <v>72.27</v>
      </c>
      <c r="D115" s="345"/>
      <c r="E115" s="346">
        <f t="shared" si="17"/>
        <v>0</v>
      </c>
      <c r="F115" s="347">
        <f t="shared" si="18"/>
        <v>-72.27</v>
      </c>
      <c r="G115" s="345"/>
      <c r="H115" s="348" t="e">
        <f t="shared" si="11"/>
        <v>#DIV/0!</v>
      </c>
    </row>
    <row r="116" spans="1:8" s="6" customFormat="1" ht="17.25" customHeight="1" thickBot="1">
      <c r="A116" s="78" t="s">
        <v>173</v>
      </c>
      <c r="B116" s="190" t="s">
        <v>188</v>
      </c>
      <c r="C116" s="194">
        <f>SUM(C117:C118)</f>
        <v>6571.838</v>
      </c>
      <c r="D116" s="196">
        <f>SUM(D117:D118)</f>
        <v>4446.246</v>
      </c>
      <c r="E116" s="191">
        <f aca="true" t="shared" si="19" ref="E116:E140">D116/C116*100</f>
        <v>67.6560499513226</v>
      </c>
      <c r="F116" s="195">
        <f>D116-C116</f>
        <v>-2125.5919999999996</v>
      </c>
      <c r="G116" s="196">
        <f>SUM(G117:G118)</f>
        <v>758</v>
      </c>
      <c r="H116" s="169">
        <f t="shared" si="11"/>
        <v>586.5759894459103</v>
      </c>
    </row>
    <row r="117" spans="1:8" s="6" customFormat="1" ht="34.5" customHeight="1" thickBot="1">
      <c r="A117" s="62" t="s">
        <v>149</v>
      </c>
      <c r="B117" s="82" t="s">
        <v>150</v>
      </c>
      <c r="C117" s="150">
        <v>6256.994</v>
      </c>
      <c r="D117" s="161">
        <v>4131.414</v>
      </c>
      <c r="E117" s="104">
        <f t="shared" si="19"/>
        <v>66.02873520415714</v>
      </c>
      <c r="F117" s="106">
        <f>D117-C117</f>
        <v>-2125.58</v>
      </c>
      <c r="G117" s="161">
        <v>703.1</v>
      </c>
      <c r="H117" s="171">
        <f t="shared" si="11"/>
        <v>587.5997724363533</v>
      </c>
    </row>
    <row r="118" spans="1:8" s="6" customFormat="1" ht="16.5" customHeight="1" thickBot="1">
      <c r="A118" s="62" t="s">
        <v>171</v>
      </c>
      <c r="B118" s="82" t="s">
        <v>172</v>
      </c>
      <c r="C118" s="150">
        <v>314.844</v>
      </c>
      <c r="D118" s="83">
        <v>314.832</v>
      </c>
      <c r="E118" s="104">
        <f t="shared" si="19"/>
        <v>99.99618858863437</v>
      </c>
      <c r="F118" s="106">
        <f>D118-C118</f>
        <v>-0.012000000000000455</v>
      </c>
      <c r="G118" s="83">
        <v>54.9</v>
      </c>
      <c r="H118" s="171">
        <f t="shared" si="11"/>
        <v>573.4644808743169</v>
      </c>
    </row>
    <row r="119" spans="1:8" s="6" customFormat="1" ht="16.5" customHeight="1" thickBot="1">
      <c r="A119" s="342" t="s">
        <v>311</v>
      </c>
      <c r="B119" s="343" t="s">
        <v>312</v>
      </c>
      <c r="C119" s="344">
        <f>SUM(C120:C122)</f>
        <v>33985.99600000001</v>
      </c>
      <c r="D119" s="344">
        <f>SUM(D120:D122)</f>
        <v>9478.448999999999</v>
      </c>
      <c r="E119" s="349">
        <f t="shared" si="19"/>
        <v>27.88927827802957</v>
      </c>
      <c r="F119" s="350">
        <f aca="true" t="shared" si="20" ref="F119:F143">D119-C119</f>
        <v>-24507.547000000006</v>
      </c>
      <c r="G119" s="345"/>
      <c r="H119" s="341" t="e">
        <f t="shared" si="11"/>
        <v>#DIV/0!</v>
      </c>
    </row>
    <row r="120" spans="1:8" s="6" customFormat="1" ht="18.75" customHeight="1" thickBot="1">
      <c r="A120" s="351" t="s">
        <v>66</v>
      </c>
      <c r="B120" s="352" t="s">
        <v>195</v>
      </c>
      <c r="C120" s="353">
        <v>33744.552</v>
      </c>
      <c r="D120" s="354">
        <v>9237.712</v>
      </c>
      <c r="E120" s="355">
        <f t="shared" si="19"/>
        <v>27.375417519248735</v>
      </c>
      <c r="F120" s="356">
        <f t="shared" si="20"/>
        <v>-24506.840000000004</v>
      </c>
      <c r="G120" s="354">
        <v>17484.3</v>
      </c>
      <c r="H120" s="339">
        <f t="shared" si="11"/>
        <v>52.83432565215651</v>
      </c>
    </row>
    <row r="121" spans="1:8" s="6" customFormat="1" ht="45.75" customHeight="1" hidden="1">
      <c r="A121" s="351" t="s">
        <v>66</v>
      </c>
      <c r="B121" s="352" t="s">
        <v>115</v>
      </c>
      <c r="C121" s="353"/>
      <c r="D121" s="354"/>
      <c r="E121" s="355" t="e">
        <f>D121/C121*100</f>
        <v>#DIV/0!</v>
      </c>
      <c r="F121" s="356">
        <f>D121-C121</f>
        <v>0</v>
      </c>
      <c r="G121" s="354"/>
      <c r="H121" s="339" t="e">
        <f t="shared" si="11"/>
        <v>#DIV/0!</v>
      </c>
    </row>
    <row r="122" spans="1:8" s="6" customFormat="1" ht="33" customHeight="1" thickBot="1">
      <c r="A122" s="351" t="s">
        <v>313</v>
      </c>
      <c r="B122" s="352" t="s">
        <v>314</v>
      </c>
      <c r="C122" s="353">
        <v>241.444</v>
      </c>
      <c r="D122" s="354">
        <v>240.737</v>
      </c>
      <c r="E122" s="355">
        <f>D122/C122*100</f>
        <v>99.7071784761684</v>
      </c>
      <c r="F122" s="356">
        <f>D122-C122</f>
        <v>-0.7069999999999936</v>
      </c>
      <c r="G122" s="354"/>
      <c r="H122" s="339" t="e">
        <f t="shared" si="11"/>
        <v>#DIV/0!</v>
      </c>
    </row>
    <row r="123" spans="1:8" s="6" customFormat="1" ht="18" customHeight="1" thickBot="1">
      <c r="A123" s="28" t="s">
        <v>49</v>
      </c>
      <c r="B123" s="199" t="s">
        <v>151</v>
      </c>
      <c r="C123" s="183">
        <v>9</v>
      </c>
      <c r="D123" s="184">
        <v>4.145</v>
      </c>
      <c r="E123" s="16">
        <f t="shared" si="19"/>
        <v>46.05555555555555</v>
      </c>
      <c r="F123" s="52">
        <f t="shared" si="20"/>
        <v>-4.855</v>
      </c>
      <c r="G123" s="184">
        <v>1.4</v>
      </c>
      <c r="H123" s="169">
        <f aca="true" t="shared" si="21" ref="H123:H140">D123/G123*100</f>
        <v>296.07142857142856</v>
      </c>
    </row>
    <row r="124" spans="1:8" s="6" customFormat="1" ht="17.25" customHeight="1" thickBot="1">
      <c r="A124" s="28" t="s">
        <v>153</v>
      </c>
      <c r="B124" s="199" t="s">
        <v>154</v>
      </c>
      <c r="C124" s="183">
        <f>C125+C126</f>
        <v>22197.956000000002</v>
      </c>
      <c r="D124" s="184">
        <f>D125+D126</f>
        <v>14210.041</v>
      </c>
      <c r="E124" s="16">
        <f t="shared" si="19"/>
        <v>64.01508769546169</v>
      </c>
      <c r="F124" s="52">
        <f t="shared" si="20"/>
        <v>-7987.915000000003</v>
      </c>
      <c r="G124" s="184">
        <f>G125+G126</f>
        <v>11575.5</v>
      </c>
      <c r="H124" s="169">
        <f t="shared" si="21"/>
        <v>122.75963025355277</v>
      </c>
    </row>
    <row r="125" spans="1:8" s="6" customFormat="1" ht="18" customHeight="1" thickBot="1">
      <c r="A125" s="62" t="s">
        <v>27</v>
      </c>
      <c r="B125" s="200" t="s">
        <v>111</v>
      </c>
      <c r="C125" s="150">
        <v>53.109</v>
      </c>
      <c r="D125" s="65"/>
      <c r="E125" s="104">
        <f t="shared" si="19"/>
        <v>0</v>
      </c>
      <c r="F125" s="107">
        <f t="shared" si="20"/>
        <v>-53.109</v>
      </c>
      <c r="G125" s="65">
        <v>701.2</v>
      </c>
      <c r="H125" s="171">
        <f t="shared" si="21"/>
        <v>0</v>
      </c>
    </row>
    <row r="126" spans="1:8" s="6" customFormat="1" ht="48" customHeight="1" thickBot="1">
      <c r="A126" s="62" t="s">
        <v>46</v>
      </c>
      <c r="B126" s="200" t="s">
        <v>198</v>
      </c>
      <c r="C126" s="150">
        <v>22144.847</v>
      </c>
      <c r="D126" s="65">
        <v>14210.041</v>
      </c>
      <c r="E126" s="104">
        <f t="shared" si="19"/>
        <v>64.16861222838884</v>
      </c>
      <c r="F126" s="104">
        <f t="shared" si="20"/>
        <v>-7934.806000000002</v>
      </c>
      <c r="G126" s="65">
        <v>10874.3</v>
      </c>
      <c r="H126" s="171">
        <f t="shared" si="21"/>
        <v>130.67545497181428</v>
      </c>
    </row>
    <row r="127" spans="1:8" s="6" customFormat="1" ht="48.75" customHeight="1" thickBot="1">
      <c r="A127" s="342" t="s">
        <v>291</v>
      </c>
      <c r="B127" s="357" t="s">
        <v>292</v>
      </c>
      <c r="C127" s="344">
        <v>4300</v>
      </c>
      <c r="D127" s="358"/>
      <c r="E127" s="359">
        <f>D127/C127*100</f>
        <v>0</v>
      </c>
      <c r="F127" s="359">
        <f>D127-C127</f>
        <v>-4300</v>
      </c>
      <c r="G127" s="358">
        <v>2379.1</v>
      </c>
      <c r="H127" s="348">
        <f t="shared" si="21"/>
        <v>0</v>
      </c>
    </row>
    <row r="128" spans="1:8" s="6" customFormat="1" ht="15.75" customHeight="1" thickBot="1">
      <c r="A128" s="342" t="s">
        <v>274</v>
      </c>
      <c r="B128" s="357" t="s">
        <v>277</v>
      </c>
      <c r="C128" s="344"/>
      <c r="D128" s="358"/>
      <c r="E128" s="346" t="e">
        <f t="shared" si="19"/>
        <v>#DIV/0!</v>
      </c>
      <c r="F128" s="346">
        <f t="shared" si="20"/>
        <v>0</v>
      </c>
      <c r="G128" s="358">
        <v>65.4</v>
      </c>
      <c r="H128" s="348">
        <f t="shared" si="21"/>
        <v>0</v>
      </c>
    </row>
    <row r="129" spans="1:8" s="6" customFormat="1" ht="18" customHeight="1" thickBot="1">
      <c r="A129" s="78" t="s">
        <v>155</v>
      </c>
      <c r="B129" s="201" t="s">
        <v>0</v>
      </c>
      <c r="C129" s="214">
        <f>SUM(C130:C133)</f>
        <v>525.296</v>
      </c>
      <c r="D129" s="213">
        <f>SUM(D130:D133)</f>
        <v>455.391</v>
      </c>
      <c r="E129" s="191">
        <f t="shared" si="19"/>
        <v>86.69226493253326</v>
      </c>
      <c r="F129" s="191">
        <f t="shared" si="20"/>
        <v>-69.90500000000003</v>
      </c>
      <c r="G129" s="213">
        <f>SUM(G130:G133)</f>
        <v>296.9</v>
      </c>
      <c r="H129" s="169">
        <f t="shared" si="21"/>
        <v>153.3819467834288</v>
      </c>
    </row>
    <row r="130" spans="1:8" s="6" customFormat="1" ht="30.75" customHeight="1" thickBot="1">
      <c r="A130" s="62" t="s">
        <v>57</v>
      </c>
      <c r="B130" s="200" t="s">
        <v>196</v>
      </c>
      <c r="C130" s="150">
        <v>525.296</v>
      </c>
      <c r="D130" s="65">
        <v>455.391</v>
      </c>
      <c r="E130" s="104">
        <f t="shared" si="19"/>
        <v>86.69226493253326</v>
      </c>
      <c r="F130" s="104">
        <f t="shared" si="20"/>
        <v>-69.90500000000003</v>
      </c>
      <c r="G130" s="65">
        <v>99</v>
      </c>
      <c r="H130" s="171">
        <f t="shared" si="21"/>
        <v>459.9909090909091</v>
      </c>
    </row>
    <row r="131" spans="1:8" s="6" customFormat="1" ht="15" customHeight="1" thickBot="1">
      <c r="A131" s="62" t="s">
        <v>132</v>
      </c>
      <c r="B131" s="200" t="s">
        <v>136</v>
      </c>
      <c r="C131" s="150"/>
      <c r="D131" s="65"/>
      <c r="E131" s="104" t="e">
        <f t="shared" si="19"/>
        <v>#DIV/0!</v>
      </c>
      <c r="F131" s="104">
        <f t="shared" si="20"/>
        <v>0</v>
      </c>
      <c r="G131" s="65">
        <v>99</v>
      </c>
      <c r="H131" s="171">
        <f t="shared" si="21"/>
        <v>0</v>
      </c>
    </row>
    <row r="132" spans="1:8" s="6" customFormat="1" ht="46.5" customHeight="1" hidden="1" thickBot="1">
      <c r="A132" s="62" t="s">
        <v>174</v>
      </c>
      <c r="B132" s="200" t="s">
        <v>175</v>
      </c>
      <c r="C132" s="150"/>
      <c r="D132" s="65"/>
      <c r="E132" s="104" t="e">
        <f t="shared" si="19"/>
        <v>#DIV/0!</v>
      </c>
      <c r="F132" s="104">
        <f t="shared" si="20"/>
        <v>0</v>
      </c>
      <c r="G132" s="65"/>
      <c r="H132" s="171" t="e">
        <f t="shared" si="21"/>
        <v>#DIV/0!</v>
      </c>
    </row>
    <row r="133" spans="1:8" s="6" customFormat="1" ht="32.25" customHeight="1" thickBot="1">
      <c r="A133" s="62" t="s">
        <v>81</v>
      </c>
      <c r="B133" s="200" t="s">
        <v>197</v>
      </c>
      <c r="C133" s="150"/>
      <c r="D133" s="65"/>
      <c r="E133" s="104" t="e">
        <f t="shared" si="19"/>
        <v>#DIV/0!</v>
      </c>
      <c r="F133" s="104">
        <f t="shared" si="20"/>
        <v>0</v>
      </c>
      <c r="G133" s="65">
        <v>98.9</v>
      </c>
      <c r="H133" s="171">
        <f t="shared" si="21"/>
        <v>0</v>
      </c>
    </row>
    <row r="134" spans="1:8" s="6" customFormat="1" ht="63" customHeight="1" hidden="1" thickBot="1">
      <c r="A134" s="32" t="s">
        <v>80</v>
      </c>
      <c r="B134" s="202" t="s">
        <v>53</v>
      </c>
      <c r="C134" s="154"/>
      <c r="D134" s="13"/>
      <c r="E134" s="55" t="e">
        <f t="shared" si="19"/>
        <v>#DIV/0!</v>
      </c>
      <c r="F134" s="59">
        <f t="shared" si="20"/>
        <v>0</v>
      </c>
      <c r="G134" s="13"/>
      <c r="H134" s="170" t="e">
        <f t="shared" si="21"/>
        <v>#DIV/0!</v>
      </c>
    </row>
    <row r="135" spans="1:8" s="6" customFormat="1" ht="47.25" customHeight="1" hidden="1" thickBot="1">
      <c r="A135" s="32" t="s">
        <v>80</v>
      </c>
      <c r="B135" s="202" t="s">
        <v>53</v>
      </c>
      <c r="C135" s="154"/>
      <c r="D135" s="13"/>
      <c r="E135" s="55" t="e">
        <f t="shared" si="19"/>
        <v>#DIV/0!</v>
      </c>
      <c r="F135" s="59">
        <f t="shared" si="20"/>
        <v>0</v>
      </c>
      <c r="G135" s="13"/>
      <c r="H135" s="170" t="e">
        <f t="shared" si="21"/>
        <v>#DIV/0!</v>
      </c>
    </row>
    <row r="136" spans="1:8" s="6" customFormat="1" ht="31.5" customHeight="1" hidden="1" thickBot="1">
      <c r="A136" s="78" t="s">
        <v>210</v>
      </c>
      <c r="B136" s="119" t="s">
        <v>211</v>
      </c>
      <c r="C136" s="226"/>
      <c r="D136" s="227"/>
      <c r="E136" s="16" t="e">
        <f t="shared" si="19"/>
        <v>#DIV/0!</v>
      </c>
      <c r="F136" s="16">
        <f t="shared" si="20"/>
        <v>0</v>
      </c>
      <c r="G136" s="227"/>
      <c r="H136" s="169" t="e">
        <f t="shared" si="21"/>
        <v>#DIV/0!</v>
      </c>
    </row>
    <row r="137" spans="1:8" s="6" customFormat="1" ht="22.5" customHeight="1" hidden="1" thickBot="1">
      <c r="A137" s="186">
        <v>250380</v>
      </c>
      <c r="B137" s="225" t="s">
        <v>42</v>
      </c>
      <c r="C137" s="183"/>
      <c r="D137" s="184"/>
      <c r="E137" s="16" t="e">
        <f t="shared" si="19"/>
        <v>#DIV/0!</v>
      </c>
      <c r="F137" s="52">
        <f t="shared" si="20"/>
        <v>0</v>
      </c>
      <c r="G137" s="184"/>
      <c r="H137" s="169" t="e">
        <f t="shared" si="21"/>
        <v>#DIV/0!</v>
      </c>
    </row>
    <row r="138" spans="1:8" s="6" customFormat="1" ht="16.5" thickBot="1">
      <c r="A138" s="197" t="s">
        <v>31</v>
      </c>
      <c r="B138" s="203" t="s">
        <v>54</v>
      </c>
      <c r="C138" s="198">
        <v>356.081</v>
      </c>
      <c r="D138" s="184">
        <v>44.139</v>
      </c>
      <c r="E138" s="16">
        <f t="shared" si="19"/>
        <v>12.39577511858257</v>
      </c>
      <c r="F138" s="16">
        <f t="shared" si="20"/>
        <v>-311.942</v>
      </c>
      <c r="G138" s="184">
        <v>435.8</v>
      </c>
      <c r="H138" s="169">
        <f t="shared" si="21"/>
        <v>10.128269848554384</v>
      </c>
    </row>
    <row r="139" spans="1:8" s="6" customFormat="1" ht="61.5" customHeight="1" thickBot="1">
      <c r="A139" s="197" t="s">
        <v>43</v>
      </c>
      <c r="B139" s="203" t="s">
        <v>112</v>
      </c>
      <c r="C139" s="198"/>
      <c r="D139" s="184"/>
      <c r="E139" s="16" t="e">
        <f t="shared" si="19"/>
        <v>#DIV/0!</v>
      </c>
      <c r="F139" s="16">
        <f t="shared" si="20"/>
        <v>0</v>
      </c>
      <c r="G139" s="184">
        <v>3.1</v>
      </c>
      <c r="H139" s="169">
        <f t="shared" si="21"/>
        <v>0</v>
      </c>
    </row>
    <row r="140" spans="1:9" s="7" customFormat="1" ht="32.25" customHeight="1" thickBot="1">
      <c r="A140" s="57"/>
      <c r="B140" s="129" t="s">
        <v>67</v>
      </c>
      <c r="C140" s="167">
        <f>C75+C77+C78+C80+C79</f>
        <v>251538.02500000002</v>
      </c>
      <c r="D140" s="167">
        <f>D75+D77+D78+D80+D79</f>
        <v>165195.939</v>
      </c>
      <c r="E140" s="102">
        <f t="shared" si="19"/>
        <v>65.67434048987225</v>
      </c>
      <c r="F140" s="102">
        <f t="shared" si="20"/>
        <v>-86342.08600000001</v>
      </c>
      <c r="G140" s="167">
        <f>G75+G77+G78+G80+G79</f>
        <v>100870.00000000001</v>
      </c>
      <c r="H140" s="172">
        <f t="shared" si="21"/>
        <v>163.77113016754237</v>
      </c>
      <c r="I140" s="56"/>
    </row>
    <row r="141" spans="1:9" s="7" customFormat="1" ht="61.5" customHeight="1" thickBot="1">
      <c r="A141" s="180" t="s">
        <v>315</v>
      </c>
      <c r="B141" s="181" t="s">
        <v>316</v>
      </c>
      <c r="C141" s="179">
        <v>585.728</v>
      </c>
      <c r="D141" s="179"/>
      <c r="E141" s="55">
        <f>D141/C141*100</f>
        <v>0</v>
      </c>
      <c r="F141" s="59">
        <f t="shared" si="20"/>
        <v>-585.728</v>
      </c>
      <c r="G141" s="179"/>
      <c r="H141" s="170" t="e">
        <f>D141/G141*100</f>
        <v>#DIV/0!</v>
      </c>
      <c r="I141" s="56"/>
    </row>
    <row r="142" spans="1:8" ht="63" customHeight="1" thickBot="1">
      <c r="A142" s="58" t="s">
        <v>52</v>
      </c>
      <c r="B142" s="125" t="s">
        <v>84</v>
      </c>
      <c r="C142" s="155"/>
      <c r="D142" s="23"/>
      <c r="E142" s="55" t="e">
        <f>D142/C142*100</f>
        <v>#DIV/0!</v>
      </c>
      <c r="F142" s="59">
        <f t="shared" si="20"/>
        <v>0</v>
      </c>
      <c r="G142" s="23">
        <v>48.7</v>
      </c>
      <c r="H142" s="170">
        <f>D142/G142*100</f>
        <v>0</v>
      </c>
    </row>
    <row r="143" spans="1:8" ht="48" customHeight="1" thickBot="1">
      <c r="A143" s="13">
        <v>250909</v>
      </c>
      <c r="B143" s="125" t="s">
        <v>133</v>
      </c>
      <c r="C143" s="156"/>
      <c r="D143" s="157">
        <v>-101.798</v>
      </c>
      <c r="E143" s="158" t="e">
        <f>D143/C143*100</f>
        <v>#DIV/0!</v>
      </c>
      <c r="F143" s="158">
        <f t="shared" si="20"/>
        <v>-101.798</v>
      </c>
      <c r="G143" s="157"/>
      <c r="H143" s="170" t="e">
        <f>D143/G143*100</f>
        <v>#DIV/0!</v>
      </c>
    </row>
    <row r="144" spans="2:7" ht="15.75">
      <c r="B144" s="206"/>
      <c r="C144" s="64"/>
      <c r="D144" s="64"/>
      <c r="E144" s="25"/>
      <c r="F144" s="24"/>
      <c r="G144" s="64"/>
    </row>
    <row r="145" spans="2:7" ht="15.75" customHeight="1" hidden="1">
      <c r="B145" s="206" t="s">
        <v>129</v>
      </c>
      <c r="C145" s="14"/>
      <c r="D145" s="14"/>
      <c r="E145" s="25"/>
      <c r="G145" s="14"/>
    </row>
    <row r="146" ht="14.25">
      <c r="E146" s="12"/>
    </row>
    <row r="147" spans="2:7" ht="15">
      <c r="B147" s="208"/>
      <c r="C147" s="75"/>
      <c r="D147" s="75"/>
      <c r="E147" s="76"/>
      <c r="G147" s="75"/>
    </row>
    <row r="151" ht="15.75">
      <c r="E151" s="11"/>
    </row>
  </sheetData>
  <sheetProtection/>
  <printOptions/>
  <pageMargins left="0.59" right="0.1968503937007874" top="0.3937007874015748" bottom="0.22" header="0.3937007874015748" footer="0.26"/>
  <pageSetup fitToHeight="6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D38" sqref="D38"/>
    </sheetView>
  </sheetViews>
  <sheetFormatPr defaultColWidth="9.125" defaultRowHeight="12.75"/>
  <cols>
    <col min="1" max="1" width="9.50390625" style="1" customWidth="1"/>
    <col min="2" max="2" width="63.875" style="229" customWidth="1"/>
    <col min="3" max="3" width="13.375" style="1" customWidth="1"/>
    <col min="4" max="4" width="12.875" style="1" customWidth="1"/>
    <col min="5" max="6" width="11.00390625" style="1" hidden="1" customWidth="1"/>
    <col min="7" max="7" width="12.875" style="1" customWidth="1"/>
    <col min="8" max="8" width="9.375" style="1" hidden="1" customWidth="1"/>
    <col min="9" max="16384" width="9.125" style="1" customWidth="1"/>
  </cols>
  <sheetData>
    <row r="1" spans="1:8" ht="87.75" customHeight="1" thickBot="1">
      <c r="A1" s="38" t="s">
        <v>216</v>
      </c>
      <c r="B1" s="300" t="s">
        <v>215</v>
      </c>
      <c r="C1" s="173" t="s">
        <v>318</v>
      </c>
      <c r="D1" s="174" t="s">
        <v>293</v>
      </c>
      <c r="E1" s="174" t="s">
        <v>212</v>
      </c>
      <c r="F1" s="174" t="s">
        <v>114</v>
      </c>
      <c r="G1" s="174" t="s">
        <v>270</v>
      </c>
      <c r="H1" s="175" t="s">
        <v>213</v>
      </c>
    </row>
    <row r="2" spans="1:8" ht="16.5" thickBot="1">
      <c r="A2" s="39">
        <v>1</v>
      </c>
      <c r="B2" s="36">
        <v>2</v>
      </c>
      <c r="C2" s="311">
        <v>3</v>
      </c>
      <c r="D2" s="312">
        <v>4</v>
      </c>
      <c r="E2" s="313">
        <v>5</v>
      </c>
      <c r="F2" s="314">
        <v>6</v>
      </c>
      <c r="G2" s="312">
        <v>4</v>
      </c>
      <c r="H2" s="258"/>
    </row>
    <row r="3" spans="1:8" ht="46.5" customHeight="1" thickBot="1">
      <c r="A3"/>
      <c r="B3" s="308" t="s">
        <v>1</v>
      </c>
      <c r="C3" s="256"/>
      <c r="D3" s="257"/>
      <c r="E3" s="318"/>
      <c r="F3" s="318"/>
      <c r="G3" s="257"/>
      <c r="H3" s="319"/>
    </row>
    <row r="4" spans="1:8" ht="19.5" customHeight="1">
      <c r="A4" s="254"/>
      <c r="B4" s="309" t="s">
        <v>229</v>
      </c>
      <c r="C4" s="259">
        <v>45904.349</v>
      </c>
      <c r="D4" s="260">
        <v>165851.393</v>
      </c>
      <c r="E4" s="232">
        <f>D4/C4*100</f>
        <v>361.2977781255541</v>
      </c>
      <c r="F4" s="233">
        <f>D4-C4</f>
        <v>119947.04400000001</v>
      </c>
      <c r="G4" s="260">
        <v>138810.6</v>
      </c>
      <c r="H4" s="320">
        <f>D4/G4*100</f>
        <v>119.48035164461504</v>
      </c>
    </row>
    <row r="5" spans="1:8" ht="19.5" customHeight="1" thickBot="1">
      <c r="A5" s="255"/>
      <c r="B5" s="309" t="s">
        <v>230</v>
      </c>
      <c r="C5" s="261"/>
      <c r="D5" s="260">
        <v>152129.238</v>
      </c>
      <c r="E5" s="232" t="e">
        <f>D5/C5*100</f>
        <v>#DIV/0!</v>
      </c>
      <c r="F5" s="233">
        <f>D5-C5</f>
        <v>152129.238</v>
      </c>
      <c r="G5" s="260">
        <v>139000</v>
      </c>
      <c r="H5" s="320">
        <f>D5/G5*100</f>
        <v>109.44549496402878</v>
      </c>
    </row>
    <row r="6" spans="1:8" ht="21" customHeight="1">
      <c r="A6" s="248" t="s">
        <v>217</v>
      </c>
      <c r="B6" s="249" t="s">
        <v>232</v>
      </c>
      <c r="C6" s="250">
        <v>-45904.349</v>
      </c>
      <c r="D6" s="74">
        <v>-165851.393</v>
      </c>
      <c r="E6" s="232">
        <f aca="true" t="shared" si="0" ref="E6:E36">D6/C6*100</f>
        <v>361.2977781255541</v>
      </c>
      <c r="F6" s="233">
        <f aca="true" t="shared" si="1" ref="F6:F36">D6-C6</f>
        <v>-119947.04400000001</v>
      </c>
      <c r="G6" s="74">
        <v>-138810.6</v>
      </c>
      <c r="H6" s="320">
        <f>D6/G6*100</f>
        <v>119.48035164461504</v>
      </c>
    </row>
    <row r="7" spans="1:8" ht="15.75" hidden="1">
      <c r="A7" s="248" t="s">
        <v>231</v>
      </c>
      <c r="B7" s="249" t="s">
        <v>218</v>
      </c>
      <c r="C7" s="146"/>
      <c r="D7" s="74"/>
      <c r="E7" s="232" t="e">
        <f t="shared" si="0"/>
        <v>#DIV/0!</v>
      </c>
      <c r="F7" s="233">
        <f t="shared" si="1"/>
        <v>0</v>
      </c>
      <c r="G7" s="74"/>
      <c r="H7" s="234"/>
    </row>
    <row r="8" spans="1:8" ht="19.5" customHeight="1" thickBot="1">
      <c r="A8" s="248" t="s">
        <v>217</v>
      </c>
      <c r="B8" s="249" t="s">
        <v>233</v>
      </c>
      <c r="C8" s="146"/>
      <c r="D8" s="74">
        <v>-152129.238</v>
      </c>
      <c r="E8" s="232" t="e">
        <f>D8/C8*100</f>
        <v>#DIV/0!</v>
      </c>
      <c r="F8" s="233">
        <f>D8-C8</f>
        <v>-152129.238</v>
      </c>
      <c r="G8" s="74">
        <v>-139000</v>
      </c>
      <c r="H8" s="320">
        <f>D8/G8*100</f>
        <v>109.44549496402878</v>
      </c>
    </row>
    <row r="9" spans="1:8" ht="19.5" customHeight="1" hidden="1">
      <c r="A9" s="248" t="s">
        <v>263</v>
      </c>
      <c r="B9" s="249" t="s">
        <v>265</v>
      </c>
      <c r="C9" s="146"/>
      <c r="D9" s="74"/>
      <c r="E9" s="232"/>
      <c r="F9" s="233"/>
      <c r="G9" s="74"/>
      <c r="H9" s="320" t="e">
        <f>D9/G9*100</f>
        <v>#DIV/0!</v>
      </c>
    </row>
    <row r="10" spans="1:8" ht="32.25" hidden="1" thickBot="1">
      <c r="A10" s="302" t="s">
        <v>264</v>
      </c>
      <c r="B10" s="303" t="s">
        <v>266</v>
      </c>
      <c r="C10" s="146"/>
      <c r="D10" s="74"/>
      <c r="E10" s="294"/>
      <c r="F10" s="295"/>
      <c r="G10" s="74"/>
      <c r="H10" s="306" t="e">
        <f>D10/G10*100</f>
        <v>#DIV/0!</v>
      </c>
    </row>
    <row r="11" spans="1:8" ht="30.75" customHeight="1">
      <c r="A11" s="235" t="s">
        <v>219</v>
      </c>
      <c r="B11" s="231" t="s">
        <v>234</v>
      </c>
      <c r="C11" s="250">
        <v>-45904.349</v>
      </c>
      <c r="D11" s="260">
        <v>165851.393</v>
      </c>
      <c r="E11" s="232">
        <f t="shared" si="0"/>
        <v>-361.2977781255541</v>
      </c>
      <c r="F11" s="233">
        <f t="shared" si="1"/>
        <v>211755.74200000003</v>
      </c>
      <c r="G11" s="74">
        <v>-138810.6</v>
      </c>
      <c r="H11" s="170">
        <f aca="true" t="shared" si="2" ref="H11:H95">D11/G11*100</f>
        <v>-119.48035164461504</v>
      </c>
    </row>
    <row r="12" spans="1:8" ht="33" customHeight="1" thickBot="1">
      <c r="A12" s="235" t="s">
        <v>219</v>
      </c>
      <c r="B12" s="231" t="s">
        <v>235</v>
      </c>
      <c r="C12" s="146"/>
      <c r="D12" s="260">
        <v>152129.238</v>
      </c>
      <c r="E12" s="251" t="e">
        <f>D12/C12*100</f>
        <v>#DIV/0!</v>
      </c>
      <c r="F12" s="252">
        <f>D12-C12</f>
        <v>152129.238</v>
      </c>
      <c r="G12" s="74">
        <v>-139000</v>
      </c>
      <c r="H12" s="253">
        <f>D12/G12*100</f>
        <v>-109.44549496402878</v>
      </c>
    </row>
    <row r="13" spans="1:8" ht="18" customHeight="1" thickBot="1">
      <c r="A13" s="236" t="s">
        <v>220</v>
      </c>
      <c r="B13" s="237" t="s">
        <v>221</v>
      </c>
      <c r="C13" s="240">
        <v>117212.958</v>
      </c>
      <c r="D13" s="241">
        <v>118542.907</v>
      </c>
      <c r="E13" s="292">
        <f t="shared" si="0"/>
        <v>101.13464332160274</v>
      </c>
      <c r="F13" s="293">
        <f t="shared" si="1"/>
        <v>1329.9490000000078</v>
      </c>
      <c r="G13" s="241">
        <v>15321.4</v>
      </c>
      <c r="H13" s="171">
        <f t="shared" si="2"/>
        <v>773.7080619264558</v>
      </c>
    </row>
    <row r="14" spans="1:8" ht="19.5" customHeight="1">
      <c r="A14" s="238" t="s">
        <v>222</v>
      </c>
      <c r="B14" s="239" t="s">
        <v>223</v>
      </c>
      <c r="C14" s="242"/>
      <c r="D14" s="264">
        <v>194197.873</v>
      </c>
      <c r="E14" s="265" t="e">
        <f t="shared" si="0"/>
        <v>#DIV/0!</v>
      </c>
      <c r="F14" s="93">
        <f t="shared" si="1"/>
        <v>194197.873</v>
      </c>
      <c r="G14" s="264">
        <v>118542.9</v>
      </c>
      <c r="H14" s="171">
        <f t="shared" si="2"/>
        <v>163.8207543429425</v>
      </c>
    </row>
    <row r="15" spans="1:8" ht="19.5" customHeight="1">
      <c r="A15" s="360" t="s">
        <v>260</v>
      </c>
      <c r="B15" s="310" t="s">
        <v>259</v>
      </c>
      <c r="C15" s="264"/>
      <c r="D15" s="264">
        <v>-19.423</v>
      </c>
      <c r="E15" s="265"/>
      <c r="F15" s="93"/>
      <c r="G15" s="361"/>
      <c r="H15" s="306"/>
    </row>
    <row r="16" spans="1:8" ht="19.5" customHeight="1">
      <c r="A16" s="263">
        <v>208300</v>
      </c>
      <c r="B16" s="310" t="s">
        <v>236</v>
      </c>
      <c r="C16" s="262"/>
      <c r="D16" s="264">
        <v>13702.732</v>
      </c>
      <c r="E16" s="294" t="e">
        <f aca="true" t="shared" si="3" ref="E16:E23">D16/C16*100</f>
        <v>#DIV/0!</v>
      </c>
      <c r="F16" s="295">
        <f aca="true" t="shared" si="4" ref="F16:F23">D16-C16</f>
        <v>13702.732</v>
      </c>
      <c r="G16" s="264">
        <v>-189.4</v>
      </c>
      <c r="H16" s="306">
        <f t="shared" si="2"/>
        <v>-7234.810982048574</v>
      </c>
    </row>
    <row r="17" spans="1:8" ht="19.5" customHeight="1">
      <c r="A17" s="238" t="s">
        <v>237</v>
      </c>
      <c r="B17" s="310" t="s">
        <v>259</v>
      </c>
      <c r="C17" s="262"/>
      <c r="D17" s="264">
        <v>-19.423</v>
      </c>
      <c r="E17" s="294"/>
      <c r="F17" s="295"/>
      <c r="G17" s="264"/>
      <c r="H17" s="306"/>
    </row>
    <row r="18" spans="1:8" ht="19.5" customHeight="1">
      <c r="A18" s="238" t="s">
        <v>237</v>
      </c>
      <c r="B18" s="310" t="s">
        <v>236</v>
      </c>
      <c r="C18" s="262"/>
      <c r="D18" s="264">
        <v>13702.732</v>
      </c>
      <c r="E18" s="294" t="e">
        <f t="shared" si="3"/>
        <v>#DIV/0!</v>
      </c>
      <c r="F18" s="295">
        <f t="shared" si="4"/>
        <v>13702.732</v>
      </c>
      <c r="G18" s="264">
        <v>-189.4</v>
      </c>
      <c r="H18" s="306">
        <f t="shared" si="2"/>
        <v>-7234.810982048574</v>
      </c>
    </row>
    <row r="19" spans="1:8" ht="31.5" customHeight="1">
      <c r="A19" s="30" t="s">
        <v>224</v>
      </c>
      <c r="B19" s="239" t="s">
        <v>225</v>
      </c>
      <c r="C19" s="262">
        <v>-163117.307</v>
      </c>
      <c r="D19" s="264">
        <v>-90177.003</v>
      </c>
      <c r="E19" s="294">
        <f t="shared" si="3"/>
        <v>55.28352855898976</v>
      </c>
      <c r="F19" s="295">
        <f t="shared" si="4"/>
        <v>72940.304</v>
      </c>
      <c r="G19" s="264">
        <v>-35589.1</v>
      </c>
      <c r="H19" s="306">
        <f t="shared" si="2"/>
        <v>253.3837691877569</v>
      </c>
    </row>
    <row r="20" spans="1:8" ht="33" customHeight="1" thickBot="1">
      <c r="A20" s="243" t="s">
        <v>226</v>
      </c>
      <c r="B20" s="244" t="s">
        <v>238</v>
      </c>
      <c r="C20" s="245">
        <v>-45904.349</v>
      </c>
      <c r="D20" s="246">
        <v>-165851.393</v>
      </c>
      <c r="E20" s="251">
        <f t="shared" si="3"/>
        <v>361.2977781255541</v>
      </c>
      <c r="F20" s="252">
        <f t="shared" si="4"/>
        <v>-119947.04400000001</v>
      </c>
      <c r="G20" s="246">
        <v>-138810.6</v>
      </c>
      <c r="H20" s="253">
        <f t="shared" si="2"/>
        <v>119.48035164461504</v>
      </c>
    </row>
    <row r="21" spans="1:8" ht="31.5" customHeight="1" thickBot="1">
      <c r="A21" s="243" t="s">
        <v>239</v>
      </c>
      <c r="B21" s="301" t="s">
        <v>240</v>
      </c>
      <c r="C21" s="245"/>
      <c r="D21" s="246">
        <v>-152129.238</v>
      </c>
      <c r="E21" s="251" t="e">
        <f t="shared" si="3"/>
        <v>#DIV/0!</v>
      </c>
      <c r="F21" s="252">
        <f t="shared" si="4"/>
        <v>-152129.238</v>
      </c>
      <c r="G21" s="246">
        <v>-139000</v>
      </c>
      <c r="H21" s="253">
        <f t="shared" si="2"/>
        <v>109.44549496402878</v>
      </c>
    </row>
    <row r="22" spans="1:8" ht="24" customHeight="1" thickBot="1">
      <c r="A22" s="230" t="s">
        <v>227</v>
      </c>
      <c r="B22" s="231" t="s">
        <v>241</v>
      </c>
      <c r="C22" s="245">
        <v>-45904.349</v>
      </c>
      <c r="D22" s="246">
        <v>-165851.393</v>
      </c>
      <c r="E22" s="251">
        <f t="shared" si="3"/>
        <v>361.2977781255541</v>
      </c>
      <c r="F22" s="252">
        <f t="shared" si="4"/>
        <v>-119947.04400000001</v>
      </c>
      <c r="G22" s="74">
        <v>-138810.6</v>
      </c>
      <c r="H22" s="170">
        <f t="shared" si="2"/>
        <v>119.48035164461504</v>
      </c>
    </row>
    <row r="23" spans="1:8" ht="22.5" customHeight="1" thickBot="1">
      <c r="A23" s="230" t="s">
        <v>227</v>
      </c>
      <c r="B23" s="231" t="s">
        <v>242</v>
      </c>
      <c r="C23" s="146"/>
      <c r="D23" s="246">
        <v>-152129.238</v>
      </c>
      <c r="E23" s="251" t="e">
        <f t="shared" si="3"/>
        <v>#DIV/0!</v>
      </c>
      <c r="F23" s="252">
        <f t="shared" si="4"/>
        <v>-152129.238</v>
      </c>
      <c r="G23" s="74">
        <v>-139000</v>
      </c>
      <c r="H23" s="253">
        <f>D23/G23*100</f>
        <v>109.44549496402878</v>
      </c>
    </row>
    <row r="24" spans="1:8" ht="21" customHeight="1" thickBot="1">
      <c r="A24" s="247" t="s">
        <v>228</v>
      </c>
      <c r="B24" s="244" t="s">
        <v>243</v>
      </c>
      <c r="C24" s="245">
        <v>-45904.349</v>
      </c>
      <c r="D24" s="246">
        <v>-165851.393</v>
      </c>
      <c r="E24" s="105">
        <f t="shared" si="0"/>
        <v>361.2977781255541</v>
      </c>
      <c r="F24" s="276">
        <f t="shared" si="1"/>
        <v>-119947.04400000001</v>
      </c>
      <c r="G24" s="246">
        <v>-138810.6</v>
      </c>
      <c r="H24" s="170">
        <f t="shared" si="2"/>
        <v>119.48035164461504</v>
      </c>
    </row>
    <row r="25" spans="1:8" ht="20.25" customHeight="1" thickBot="1">
      <c r="A25" s="247" t="s">
        <v>228</v>
      </c>
      <c r="B25" s="244" t="s">
        <v>244</v>
      </c>
      <c r="C25" s="146"/>
      <c r="D25" s="246">
        <v>-152129.238</v>
      </c>
      <c r="E25" s="105" t="e">
        <f t="shared" si="0"/>
        <v>#DIV/0!</v>
      </c>
      <c r="F25" s="276">
        <f t="shared" si="1"/>
        <v>-152129.238</v>
      </c>
      <c r="G25" s="290">
        <v>-139000</v>
      </c>
      <c r="H25" s="170">
        <f t="shared" si="2"/>
        <v>109.44549496402878</v>
      </c>
    </row>
    <row r="26" spans="1:8" ht="19.5" customHeight="1" thickBot="1">
      <c r="A26" s="267" t="s">
        <v>245</v>
      </c>
      <c r="B26" s="237" t="s">
        <v>221</v>
      </c>
      <c r="C26" s="262">
        <v>117212.958</v>
      </c>
      <c r="D26" s="274">
        <v>118542.907</v>
      </c>
      <c r="E26" s="265">
        <f t="shared" si="0"/>
        <v>101.13464332160274</v>
      </c>
      <c r="F26" s="273">
        <f t="shared" si="1"/>
        <v>1329.9490000000078</v>
      </c>
      <c r="G26" s="274">
        <v>15321.4</v>
      </c>
      <c r="H26" s="171">
        <f t="shared" si="2"/>
        <v>773.7080619264558</v>
      </c>
    </row>
    <row r="27" spans="1:8" ht="18.75" customHeight="1" thickBot="1">
      <c r="A27" s="268" t="s">
        <v>246</v>
      </c>
      <c r="B27" s="239" t="s">
        <v>223</v>
      </c>
      <c r="C27" s="262"/>
      <c r="D27" s="264">
        <v>194197.873</v>
      </c>
      <c r="E27" s="265" t="e">
        <f t="shared" si="0"/>
        <v>#DIV/0!</v>
      </c>
      <c r="F27" s="273">
        <f t="shared" si="1"/>
        <v>194197.873</v>
      </c>
      <c r="G27" s="264">
        <v>118542.9</v>
      </c>
      <c r="H27" s="171">
        <f t="shared" si="2"/>
        <v>163.8207543429425</v>
      </c>
    </row>
    <row r="28" spans="1:8" ht="20.25" customHeight="1" thickBot="1">
      <c r="A28" s="269" t="s">
        <v>247</v>
      </c>
      <c r="B28" s="239" t="s">
        <v>259</v>
      </c>
      <c r="C28" s="275"/>
      <c r="D28" s="264">
        <v>-19.423</v>
      </c>
      <c r="E28" s="265" t="e">
        <f t="shared" si="0"/>
        <v>#DIV/0!</v>
      </c>
      <c r="F28" s="273">
        <f t="shared" si="1"/>
        <v>-19.423</v>
      </c>
      <c r="G28" s="264"/>
      <c r="H28" s="171" t="e">
        <f t="shared" si="2"/>
        <v>#DIV/0!</v>
      </c>
    </row>
    <row r="29" spans="1:8" ht="20.25" customHeight="1" thickBot="1">
      <c r="A29" s="269" t="s">
        <v>319</v>
      </c>
      <c r="B29" s="239" t="s">
        <v>236</v>
      </c>
      <c r="C29" s="275"/>
      <c r="D29" s="264">
        <v>13702.732</v>
      </c>
      <c r="E29" s="265"/>
      <c r="F29" s="273"/>
      <c r="G29" s="264">
        <v>-189.4</v>
      </c>
      <c r="H29" s="171"/>
    </row>
    <row r="30" spans="1:8" ht="20.25" customHeight="1" thickBot="1">
      <c r="A30" s="270" t="s">
        <v>261</v>
      </c>
      <c r="B30" s="239" t="s">
        <v>259</v>
      </c>
      <c r="C30" s="275"/>
      <c r="D30" s="264">
        <v>-19.423</v>
      </c>
      <c r="E30" s="265" t="e">
        <f t="shared" si="0"/>
        <v>#DIV/0!</v>
      </c>
      <c r="F30" s="273">
        <f t="shared" si="1"/>
        <v>-19.423</v>
      </c>
      <c r="G30" s="264"/>
      <c r="H30" s="171" t="e">
        <f t="shared" si="2"/>
        <v>#DIV/0!</v>
      </c>
    </row>
    <row r="31" spans="1:8" ht="18" customHeight="1" thickBot="1">
      <c r="A31" s="270" t="s">
        <v>320</v>
      </c>
      <c r="B31" s="239" t="s">
        <v>236</v>
      </c>
      <c r="C31" s="262"/>
      <c r="D31" s="264">
        <v>13702.732</v>
      </c>
      <c r="E31" s="265" t="e">
        <f t="shared" si="0"/>
        <v>#DIV/0!</v>
      </c>
      <c r="F31" s="273">
        <f t="shared" si="1"/>
        <v>13702.732</v>
      </c>
      <c r="G31" s="264">
        <v>-189.4</v>
      </c>
      <c r="H31" s="171">
        <f t="shared" si="2"/>
        <v>-7234.810982048574</v>
      </c>
    </row>
    <row r="32" spans="1:8" ht="33.75" customHeight="1" thickBot="1">
      <c r="A32" s="271" t="s">
        <v>248</v>
      </c>
      <c r="B32" s="239" t="s">
        <v>225</v>
      </c>
      <c r="C32" s="262">
        <v>-63117.307</v>
      </c>
      <c r="D32" s="264">
        <v>-90177.003</v>
      </c>
      <c r="E32" s="265">
        <f t="shared" si="0"/>
        <v>142.87206993796485</v>
      </c>
      <c r="F32" s="273">
        <f t="shared" si="1"/>
        <v>-27059.695999999996</v>
      </c>
      <c r="G32" s="264">
        <v>-35589.1</v>
      </c>
      <c r="H32" s="171">
        <f t="shared" si="2"/>
        <v>253.3837691877569</v>
      </c>
    </row>
    <row r="33" spans="1:8" ht="38.25" customHeight="1" hidden="1" thickBot="1">
      <c r="A33" s="60" t="s">
        <v>267</v>
      </c>
      <c r="B33" s="304" t="s">
        <v>266</v>
      </c>
      <c r="C33" s="245"/>
      <c r="D33" s="290"/>
      <c r="E33" s="105" t="e">
        <f t="shared" si="0"/>
        <v>#DIV/0!</v>
      </c>
      <c r="F33" s="276">
        <f t="shared" si="1"/>
        <v>0</v>
      </c>
      <c r="G33" s="290"/>
      <c r="H33" s="170" t="e">
        <f t="shared" si="2"/>
        <v>#DIV/0!</v>
      </c>
    </row>
    <row r="34" spans="1:8" ht="48.75" customHeight="1" hidden="1" thickBot="1">
      <c r="A34" s="271"/>
      <c r="B34" s="112"/>
      <c r="C34" s="262"/>
      <c r="D34" s="264"/>
      <c r="E34" s="265" t="e">
        <f t="shared" si="0"/>
        <v>#DIV/0!</v>
      </c>
      <c r="F34" s="273">
        <f t="shared" si="1"/>
        <v>0</v>
      </c>
      <c r="G34" s="264"/>
      <c r="H34" s="171" t="e">
        <f t="shared" si="2"/>
        <v>#DIV/0!</v>
      </c>
    </row>
    <row r="35" spans="1:8" ht="16.5" hidden="1" thickBot="1">
      <c r="A35" s="271"/>
      <c r="B35" s="112"/>
      <c r="C35" s="262"/>
      <c r="D35" s="274"/>
      <c r="E35" s="265" t="e">
        <f t="shared" si="0"/>
        <v>#DIV/0!</v>
      </c>
      <c r="F35" s="273">
        <f t="shared" si="1"/>
        <v>0</v>
      </c>
      <c r="G35" s="274"/>
      <c r="H35" s="171" t="e">
        <f t="shared" si="2"/>
        <v>#DIV/0!</v>
      </c>
    </row>
    <row r="36" spans="1:8" ht="47.25" customHeight="1" thickBot="1">
      <c r="A36" s="60" t="s">
        <v>249</v>
      </c>
      <c r="B36" s="272" t="s">
        <v>251</v>
      </c>
      <c r="C36" s="245">
        <v>-45904.349</v>
      </c>
      <c r="D36" s="246">
        <v>-165851.393</v>
      </c>
      <c r="E36" s="105">
        <f t="shared" si="0"/>
        <v>361.2977781255541</v>
      </c>
      <c r="F36" s="276">
        <f t="shared" si="1"/>
        <v>-119947.04400000001</v>
      </c>
      <c r="G36" s="246">
        <v>-138810.6</v>
      </c>
      <c r="H36" s="170">
        <f t="shared" si="2"/>
        <v>119.48035164461504</v>
      </c>
    </row>
    <row r="37" spans="1:8" ht="32.25" hidden="1" thickBot="1">
      <c r="A37" s="32"/>
      <c r="B37" s="266" t="s">
        <v>251</v>
      </c>
      <c r="C37" s="245"/>
      <c r="D37" s="246">
        <v>-152129.238</v>
      </c>
      <c r="E37" s="105"/>
      <c r="F37" s="276"/>
      <c r="G37" s="246"/>
      <c r="H37" s="170" t="e">
        <f t="shared" si="2"/>
        <v>#DIV/0!</v>
      </c>
    </row>
    <row r="38" spans="1:8" ht="51" customHeight="1" thickBot="1">
      <c r="A38" s="60" t="s">
        <v>250</v>
      </c>
      <c r="B38" s="272" t="s">
        <v>262</v>
      </c>
      <c r="C38" s="245"/>
      <c r="D38" s="246">
        <v>-152129.238</v>
      </c>
      <c r="E38" s="105" t="e">
        <f aca="true" t="shared" si="5" ref="E38:E71">D38/C38*100</f>
        <v>#DIV/0!</v>
      </c>
      <c r="F38" s="276">
        <f aca="true" t="shared" si="6" ref="F38:F49">D38-C38</f>
        <v>-152129.238</v>
      </c>
      <c r="G38" s="246">
        <v>-139000</v>
      </c>
      <c r="H38" s="170">
        <f t="shared" si="2"/>
        <v>109.44549496402878</v>
      </c>
    </row>
    <row r="39" spans="1:8" ht="16.5" hidden="1" thickBot="1">
      <c r="A39" s="32"/>
      <c r="B39" s="112"/>
      <c r="C39" s="262"/>
      <c r="D39" s="264"/>
      <c r="E39" s="265" t="e">
        <f t="shared" si="5"/>
        <v>#DIV/0!</v>
      </c>
      <c r="F39" s="273">
        <f t="shared" si="6"/>
        <v>0</v>
      </c>
      <c r="G39" s="264"/>
      <c r="H39" s="171" t="e">
        <f t="shared" si="2"/>
        <v>#DIV/0!</v>
      </c>
    </row>
    <row r="40" spans="1:8" ht="33.75" customHeight="1" thickBot="1">
      <c r="A40" s="32"/>
      <c r="B40" s="282" t="s">
        <v>252</v>
      </c>
      <c r="C40" s="262"/>
      <c r="D40" s="264"/>
      <c r="E40" s="265"/>
      <c r="F40" s="273"/>
      <c r="G40" s="264"/>
      <c r="H40" s="171"/>
    </row>
    <row r="41" spans="1:8" ht="18.75" customHeight="1" thickBot="1">
      <c r="A41" s="254"/>
      <c r="B41" s="309" t="s">
        <v>229</v>
      </c>
      <c r="C41" s="245">
        <v>-167158.859</v>
      </c>
      <c r="D41" s="246">
        <v>-108011.87</v>
      </c>
      <c r="E41" s="105">
        <f t="shared" si="5"/>
        <v>64.61630011485062</v>
      </c>
      <c r="F41" s="276">
        <f t="shared" si="6"/>
        <v>59146.989</v>
      </c>
      <c r="G41" s="246">
        <v>-46071.5</v>
      </c>
      <c r="H41" s="170">
        <f t="shared" si="2"/>
        <v>234.44400551316974</v>
      </c>
    </row>
    <row r="42" spans="1:8" ht="16.5" customHeight="1" thickBot="1">
      <c r="A42" s="255"/>
      <c r="B42" s="309" t="s">
        <v>230</v>
      </c>
      <c r="C42" s="245"/>
      <c r="D42" s="246"/>
      <c r="E42" s="105" t="e">
        <f t="shared" si="5"/>
        <v>#DIV/0!</v>
      </c>
      <c r="F42" s="298">
        <f t="shared" si="6"/>
        <v>0</v>
      </c>
      <c r="G42" s="246">
        <v>-46038.5</v>
      </c>
      <c r="H42" s="170">
        <f t="shared" si="2"/>
        <v>0</v>
      </c>
    </row>
    <row r="43" spans="1:8" ht="19.5" customHeight="1" thickBot="1">
      <c r="A43" s="248" t="s">
        <v>217</v>
      </c>
      <c r="B43" s="249" t="s">
        <v>232</v>
      </c>
      <c r="C43" s="245">
        <v>167158.859</v>
      </c>
      <c r="D43" s="246">
        <v>108011.87</v>
      </c>
      <c r="E43" s="105">
        <f t="shared" si="5"/>
        <v>64.61630011485062</v>
      </c>
      <c r="F43" s="276">
        <f t="shared" si="6"/>
        <v>-59146.989</v>
      </c>
      <c r="G43" s="246">
        <v>46071.5</v>
      </c>
      <c r="H43" s="170">
        <f t="shared" si="2"/>
        <v>234.44400551316974</v>
      </c>
    </row>
    <row r="44" spans="1:8" ht="21.75" customHeight="1" hidden="1" thickBot="1">
      <c r="A44" s="248" t="s">
        <v>217</v>
      </c>
      <c r="B44" s="249" t="s">
        <v>218</v>
      </c>
      <c r="C44" s="245"/>
      <c r="D44" s="246"/>
      <c r="E44" s="105" t="e">
        <f t="shared" si="5"/>
        <v>#DIV/0!</v>
      </c>
      <c r="F44" s="276">
        <f t="shared" si="6"/>
        <v>0</v>
      </c>
      <c r="G44" s="246"/>
      <c r="H44" s="170" t="e">
        <f t="shared" si="2"/>
        <v>#DIV/0!</v>
      </c>
    </row>
    <row r="45" spans="1:8" ht="18.75" customHeight="1" thickBot="1">
      <c r="A45" s="248" t="s">
        <v>217</v>
      </c>
      <c r="B45" s="249" t="s">
        <v>233</v>
      </c>
      <c r="C45" s="278"/>
      <c r="D45" s="279">
        <v>118452.825</v>
      </c>
      <c r="E45" s="280" t="e">
        <f t="shared" si="5"/>
        <v>#DIV/0!</v>
      </c>
      <c r="F45" s="281">
        <f t="shared" si="6"/>
        <v>118452.825</v>
      </c>
      <c r="G45" s="279">
        <v>46038.5</v>
      </c>
      <c r="H45" s="170">
        <f t="shared" si="2"/>
        <v>257.290800091228</v>
      </c>
    </row>
    <row r="46" spans="1:8" ht="32.25" customHeight="1" thickBot="1">
      <c r="A46" s="235" t="s">
        <v>253</v>
      </c>
      <c r="B46" s="231" t="s">
        <v>254</v>
      </c>
      <c r="C46" s="277"/>
      <c r="D46" s="279">
        <v>25140.272</v>
      </c>
      <c r="E46" s="280" t="e">
        <f t="shared" si="5"/>
        <v>#DIV/0!</v>
      </c>
      <c r="F46" s="280">
        <f t="shared" si="6"/>
        <v>25140.272</v>
      </c>
      <c r="G46" s="279">
        <v>-27256.3</v>
      </c>
      <c r="H46" s="170">
        <f t="shared" si="2"/>
        <v>-92.23655448465125</v>
      </c>
    </row>
    <row r="47" spans="1:8" ht="33.75" customHeight="1" thickBot="1">
      <c r="A47" s="235" t="s">
        <v>253</v>
      </c>
      <c r="B47" s="231" t="s">
        <v>255</v>
      </c>
      <c r="C47" s="289"/>
      <c r="D47" s="279">
        <v>25140.272</v>
      </c>
      <c r="E47" s="280" t="e">
        <f t="shared" si="5"/>
        <v>#DIV/0!</v>
      </c>
      <c r="F47" s="281">
        <f t="shared" si="6"/>
        <v>25140.272</v>
      </c>
      <c r="G47" s="279">
        <v>-27256.3</v>
      </c>
      <c r="H47" s="170">
        <f t="shared" si="2"/>
        <v>-92.23655448465125</v>
      </c>
    </row>
    <row r="48" spans="1:8" ht="18.75" customHeight="1" thickBot="1">
      <c r="A48" s="236" t="s">
        <v>256</v>
      </c>
      <c r="B48" s="237" t="s">
        <v>221</v>
      </c>
      <c r="C48" s="287"/>
      <c r="D48" s="283">
        <v>29711.947</v>
      </c>
      <c r="E48" s="296" t="e">
        <f t="shared" si="5"/>
        <v>#DIV/0!</v>
      </c>
      <c r="F48" s="297">
        <f t="shared" si="6"/>
        <v>29711.947</v>
      </c>
      <c r="G48" s="283">
        <v>2466.9</v>
      </c>
      <c r="H48" s="171">
        <f t="shared" si="2"/>
        <v>1204.4244598483926</v>
      </c>
    </row>
    <row r="49" spans="1:8" ht="20.25" customHeight="1" thickBot="1">
      <c r="A49" s="238" t="s">
        <v>257</v>
      </c>
      <c r="B49" s="239" t="s">
        <v>223</v>
      </c>
      <c r="C49" s="287"/>
      <c r="D49" s="241">
        <v>5225.701</v>
      </c>
      <c r="E49" s="296" t="e">
        <f t="shared" si="5"/>
        <v>#DIV/0!</v>
      </c>
      <c r="F49" s="297">
        <f t="shared" si="6"/>
        <v>5225.701</v>
      </c>
      <c r="G49" s="283">
        <v>29711.9</v>
      </c>
      <c r="H49" s="171">
        <f t="shared" si="2"/>
        <v>17.587905855902854</v>
      </c>
    </row>
    <row r="50" spans="1:8" ht="16.5" customHeight="1" thickBot="1">
      <c r="A50" s="263">
        <v>205300</v>
      </c>
      <c r="B50" s="310" t="s">
        <v>259</v>
      </c>
      <c r="C50" s="240"/>
      <c r="D50" s="241">
        <v>654.026</v>
      </c>
      <c r="E50" s="296" t="e">
        <f>#REF!/C50*100</f>
        <v>#REF!</v>
      </c>
      <c r="F50" s="296" t="e">
        <f>#REF!-C50</f>
        <v>#REF!</v>
      </c>
      <c r="G50" s="241">
        <v>-11.2</v>
      </c>
      <c r="H50" s="307" t="e">
        <f>#REF!/G50*100</f>
        <v>#REF!</v>
      </c>
    </row>
    <row r="51" spans="1:8" ht="16.5" customHeight="1" thickBot="1">
      <c r="A51" s="263">
        <v>205300</v>
      </c>
      <c r="B51" s="310" t="s">
        <v>236</v>
      </c>
      <c r="C51" s="240"/>
      <c r="D51" s="241">
        <v>654.026</v>
      </c>
      <c r="E51" s="296" t="e">
        <f>D50/C51*100</f>
        <v>#DIV/0!</v>
      </c>
      <c r="F51" s="296">
        <f>D50-C51</f>
        <v>654.026</v>
      </c>
      <c r="G51" s="241">
        <v>-11.2</v>
      </c>
      <c r="H51" s="307">
        <f>D50/G51*100</f>
        <v>-5839.517857142857</v>
      </c>
    </row>
    <row r="52" spans="1:8" ht="19.5" customHeight="1" thickBot="1">
      <c r="A52" s="238" t="s">
        <v>258</v>
      </c>
      <c r="B52" s="310" t="s">
        <v>259</v>
      </c>
      <c r="C52" s="287"/>
      <c r="D52" s="241">
        <v>654.026</v>
      </c>
      <c r="E52" s="296" t="e">
        <f>D51/C52*100</f>
        <v>#DIV/0!</v>
      </c>
      <c r="F52" s="296">
        <f>D51-C52</f>
        <v>654.026</v>
      </c>
      <c r="G52" s="241">
        <v>-1.2</v>
      </c>
      <c r="H52" s="307">
        <f>D51/G52*100</f>
        <v>-54502.166666666664</v>
      </c>
    </row>
    <row r="53" spans="1:8" ht="20.25" customHeight="1" thickBot="1">
      <c r="A53" s="238" t="s">
        <v>258</v>
      </c>
      <c r="B53" s="310" t="s">
        <v>236</v>
      </c>
      <c r="C53" s="287"/>
      <c r="D53" s="241">
        <v>654.026</v>
      </c>
      <c r="E53" s="296" t="e">
        <f>D52/C53*100</f>
        <v>#DIV/0!</v>
      </c>
      <c r="F53" s="296">
        <f>D52-C53</f>
        <v>654.026</v>
      </c>
      <c r="G53" s="241">
        <v>-11.2</v>
      </c>
      <c r="H53" s="307">
        <f>D52/G53*100</f>
        <v>-5839.517857142857</v>
      </c>
    </row>
    <row r="54" spans="1:8" ht="30.75" customHeight="1" thickBot="1">
      <c r="A54" s="284" t="s">
        <v>219</v>
      </c>
      <c r="B54" s="231" t="s">
        <v>234</v>
      </c>
      <c r="C54" s="278">
        <v>167158.859</v>
      </c>
      <c r="D54" s="362">
        <v>82871.598</v>
      </c>
      <c r="E54" s="280">
        <f>D53/C54*100</f>
        <v>0.39126014852733587</v>
      </c>
      <c r="F54" s="280">
        <f>D53-C54</f>
        <v>-166504.83299999998</v>
      </c>
      <c r="G54" s="279">
        <v>73327.8</v>
      </c>
      <c r="H54" s="170">
        <f>D53/G54*100</f>
        <v>0.8919209358524324</v>
      </c>
    </row>
    <row r="55" spans="1:8" ht="31.5" customHeight="1" thickBot="1">
      <c r="A55" s="284" t="s">
        <v>219</v>
      </c>
      <c r="B55" s="231" t="s">
        <v>235</v>
      </c>
      <c r="C55" s="278"/>
      <c r="D55" s="279">
        <v>93312.553</v>
      </c>
      <c r="E55" s="280" t="e">
        <f t="shared" si="5"/>
        <v>#DIV/0!</v>
      </c>
      <c r="F55" s="280">
        <f aca="true" t="shared" si="7" ref="F55:F84">D55-C55</f>
        <v>93312.553</v>
      </c>
      <c r="G55" s="279">
        <v>73294.8</v>
      </c>
      <c r="H55" s="170">
        <f t="shared" si="2"/>
        <v>127.3112867488553</v>
      </c>
    </row>
    <row r="56" spans="1:8" ht="20.25" customHeight="1" thickBot="1">
      <c r="A56" s="236" t="s">
        <v>220</v>
      </c>
      <c r="B56" s="237" t="s">
        <v>221</v>
      </c>
      <c r="C56" s="240">
        <v>4041.552</v>
      </c>
      <c r="D56" s="241">
        <v>4677.973</v>
      </c>
      <c r="E56" s="296">
        <f t="shared" si="5"/>
        <v>115.74694572777982</v>
      </c>
      <c r="F56" s="296">
        <f t="shared" si="7"/>
        <v>636.4209999999998</v>
      </c>
      <c r="G56" s="241">
        <v>42422.2</v>
      </c>
      <c r="H56" s="171">
        <f t="shared" si="2"/>
        <v>11.027181522881888</v>
      </c>
    </row>
    <row r="57" spans="1:8" ht="19.5" customHeight="1" thickBot="1">
      <c r="A57" s="238" t="s">
        <v>222</v>
      </c>
      <c r="B57" s="239" t="s">
        <v>223</v>
      </c>
      <c r="C57" s="240"/>
      <c r="D57" s="241">
        <v>12002.801</v>
      </c>
      <c r="E57" s="296" t="e">
        <f t="shared" si="5"/>
        <v>#DIV/0!</v>
      </c>
      <c r="F57" s="296">
        <f t="shared" si="7"/>
        <v>12002.801</v>
      </c>
      <c r="G57" s="241">
        <v>4678</v>
      </c>
      <c r="H57" s="171">
        <f t="shared" si="2"/>
        <v>256.5797563061137</v>
      </c>
    </row>
    <row r="58" spans="1:8" ht="19.5" customHeight="1" thickBot="1">
      <c r="A58" s="285" t="s">
        <v>260</v>
      </c>
      <c r="B58" s="239" t="s">
        <v>259</v>
      </c>
      <c r="C58" s="240"/>
      <c r="D58" s="241">
        <v>19.423</v>
      </c>
      <c r="E58" s="296" t="e">
        <f t="shared" si="5"/>
        <v>#DIV/0!</v>
      </c>
      <c r="F58" s="296">
        <f t="shared" si="7"/>
        <v>19.423</v>
      </c>
      <c r="G58" s="241">
        <v>-5.5</v>
      </c>
      <c r="H58" s="171">
        <f t="shared" si="2"/>
        <v>-353.1454545454545</v>
      </c>
    </row>
    <row r="59" spans="1:8" ht="18.75" customHeight="1" thickBot="1">
      <c r="A59" s="285" t="s">
        <v>260</v>
      </c>
      <c r="B59" s="239" t="s">
        <v>236</v>
      </c>
      <c r="C59" s="240"/>
      <c r="D59" s="241">
        <v>10460.378</v>
      </c>
      <c r="E59" s="296" t="e">
        <f t="shared" si="5"/>
        <v>#DIV/0!</v>
      </c>
      <c r="F59" s="296">
        <f t="shared" si="7"/>
        <v>10460.378</v>
      </c>
      <c r="G59" s="241">
        <v>-38.5</v>
      </c>
      <c r="H59" s="171">
        <f t="shared" si="2"/>
        <v>-27169.81298701299</v>
      </c>
    </row>
    <row r="60" spans="1:8" ht="18.75" customHeight="1" thickBot="1">
      <c r="A60" s="285" t="s">
        <v>237</v>
      </c>
      <c r="B60" s="239" t="s">
        <v>259</v>
      </c>
      <c r="C60" s="240"/>
      <c r="D60" s="241">
        <v>19.423</v>
      </c>
      <c r="E60" s="296" t="e">
        <f t="shared" si="5"/>
        <v>#DIV/0!</v>
      </c>
      <c r="F60" s="296">
        <f t="shared" si="7"/>
        <v>19.423</v>
      </c>
      <c r="G60" s="241">
        <v>-5.5</v>
      </c>
      <c r="H60" s="171">
        <f t="shared" si="2"/>
        <v>-353.1454545454545</v>
      </c>
    </row>
    <row r="61" spans="1:8" ht="20.25" customHeight="1" thickBot="1">
      <c r="A61" s="285" t="s">
        <v>237</v>
      </c>
      <c r="B61" s="239" t="s">
        <v>236</v>
      </c>
      <c r="C61" s="240"/>
      <c r="D61" s="241">
        <v>10460.378</v>
      </c>
      <c r="E61" s="296" t="e">
        <f t="shared" si="5"/>
        <v>#DIV/0!</v>
      </c>
      <c r="F61" s="296">
        <f t="shared" si="7"/>
        <v>10460.378</v>
      </c>
      <c r="G61" s="241">
        <v>-38.5</v>
      </c>
      <c r="H61" s="171">
        <f t="shared" si="2"/>
        <v>-27169.81298701299</v>
      </c>
    </row>
    <row r="62" spans="1:8" ht="33" customHeight="1" thickBot="1">
      <c r="A62" s="30" t="s">
        <v>224</v>
      </c>
      <c r="B62" s="239" t="s">
        <v>225</v>
      </c>
      <c r="C62" s="240">
        <v>163117.307</v>
      </c>
      <c r="D62" s="241">
        <v>90177.003</v>
      </c>
      <c r="E62" s="296">
        <f t="shared" si="5"/>
        <v>55.28352855898976</v>
      </c>
      <c r="F62" s="296">
        <f t="shared" si="7"/>
        <v>-72940.304</v>
      </c>
      <c r="G62" s="241">
        <v>35589.1</v>
      </c>
      <c r="H62" s="171">
        <f t="shared" si="2"/>
        <v>253.3837691877569</v>
      </c>
    </row>
    <row r="63" spans="1:8" ht="31.5" customHeight="1" thickBot="1">
      <c r="A63" s="243" t="s">
        <v>226</v>
      </c>
      <c r="B63" s="244" t="s">
        <v>238</v>
      </c>
      <c r="C63" s="278">
        <v>167158.859</v>
      </c>
      <c r="D63" s="279">
        <v>108011.87</v>
      </c>
      <c r="E63" s="280">
        <f t="shared" si="5"/>
        <v>64.61630011485062</v>
      </c>
      <c r="F63" s="299">
        <f t="shared" si="7"/>
        <v>-59146.989</v>
      </c>
      <c r="G63" s="279">
        <v>46071.5</v>
      </c>
      <c r="H63" s="170">
        <f t="shared" si="2"/>
        <v>234.44400551316974</v>
      </c>
    </row>
    <row r="64" spans="1:8" ht="32.25" customHeight="1" thickBot="1">
      <c r="A64" s="243" t="s">
        <v>239</v>
      </c>
      <c r="B64" s="244" t="s">
        <v>240</v>
      </c>
      <c r="C64" s="278"/>
      <c r="D64" s="279">
        <v>118452.825</v>
      </c>
      <c r="E64" s="280" t="e">
        <f t="shared" si="5"/>
        <v>#DIV/0!</v>
      </c>
      <c r="F64" s="233">
        <f t="shared" si="7"/>
        <v>118452.825</v>
      </c>
      <c r="G64" s="279">
        <v>46038.5</v>
      </c>
      <c r="H64" s="170">
        <f t="shared" si="2"/>
        <v>257.290800091228</v>
      </c>
    </row>
    <row r="65" spans="1:8" ht="21" customHeight="1" thickBot="1">
      <c r="A65" s="230" t="s">
        <v>227</v>
      </c>
      <c r="B65" s="231" t="s">
        <v>241</v>
      </c>
      <c r="C65" s="278">
        <v>167158.859</v>
      </c>
      <c r="D65" s="279">
        <v>108011.87</v>
      </c>
      <c r="E65" s="105">
        <f t="shared" si="5"/>
        <v>64.61630011485062</v>
      </c>
      <c r="F65" s="291">
        <f t="shared" si="7"/>
        <v>-59146.989</v>
      </c>
      <c r="G65" s="290">
        <v>46071.5</v>
      </c>
      <c r="H65" s="170">
        <f t="shared" si="2"/>
        <v>234.44400551316974</v>
      </c>
    </row>
    <row r="66" spans="1:8" ht="19.5" customHeight="1" thickBot="1">
      <c r="A66" s="230" t="s">
        <v>227</v>
      </c>
      <c r="B66" s="231" t="s">
        <v>242</v>
      </c>
      <c r="C66" s="278"/>
      <c r="D66" s="279">
        <v>118452.825</v>
      </c>
      <c r="E66" s="105" t="e">
        <f t="shared" si="5"/>
        <v>#DIV/0!</v>
      </c>
      <c r="F66" s="291">
        <f t="shared" si="7"/>
        <v>118452.825</v>
      </c>
      <c r="G66" s="246">
        <v>46038.5</v>
      </c>
      <c r="H66" s="170">
        <f t="shared" si="2"/>
        <v>257.290800091228</v>
      </c>
    </row>
    <row r="67" spans="1:8" ht="18.75" customHeight="1" hidden="1">
      <c r="A67" s="247" t="s">
        <v>228</v>
      </c>
      <c r="B67" s="244" t="s">
        <v>243</v>
      </c>
      <c r="C67" s="245"/>
      <c r="D67" s="246"/>
      <c r="E67" s="105" t="e">
        <f t="shared" si="5"/>
        <v>#DIV/0!</v>
      </c>
      <c r="F67" s="291">
        <f t="shared" si="7"/>
        <v>0</v>
      </c>
      <c r="G67" s="246"/>
      <c r="H67" s="169" t="e">
        <f t="shared" si="2"/>
        <v>#DIV/0!</v>
      </c>
    </row>
    <row r="68" spans="1:8" ht="18.75" customHeight="1" thickBot="1">
      <c r="A68" s="247" t="s">
        <v>228</v>
      </c>
      <c r="B68" s="244" t="s">
        <v>243</v>
      </c>
      <c r="C68" s="278">
        <v>167158.859</v>
      </c>
      <c r="D68" s="279">
        <v>108011.87</v>
      </c>
      <c r="E68" s="280">
        <f t="shared" si="5"/>
        <v>64.61630011485062</v>
      </c>
      <c r="F68" s="233">
        <f t="shared" si="7"/>
        <v>-59146.989</v>
      </c>
      <c r="G68" s="279">
        <v>46071.5</v>
      </c>
      <c r="H68" s="170">
        <f t="shared" si="2"/>
        <v>234.44400551316974</v>
      </c>
    </row>
    <row r="69" spans="1:8" ht="16.5" customHeight="1" thickBot="1">
      <c r="A69" s="247" t="s">
        <v>228</v>
      </c>
      <c r="B69" s="244" t="s">
        <v>244</v>
      </c>
      <c r="C69" s="278"/>
      <c r="D69" s="279">
        <v>118452.825</v>
      </c>
      <c r="E69" s="280" t="e">
        <f t="shared" si="5"/>
        <v>#DIV/0!</v>
      </c>
      <c r="F69" s="233">
        <f t="shared" si="7"/>
        <v>118452.825</v>
      </c>
      <c r="G69" s="279">
        <v>46038.5</v>
      </c>
      <c r="H69" s="170">
        <f t="shared" si="2"/>
        <v>257.290800091228</v>
      </c>
    </row>
    <row r="70" spans="1:8" ht="20.25" customHeight="1" thickBot="1">
      <c r="A70" s="267" t="s">
        <v>245</v>
      </c>
      <c r="B70" s="237" t="s">
        <v>221</v>
      </c>
      <c r="C70" s="240">
        <v>4041.552</v>
      </c>
      <c r="D70" s="241">
        <v>34389.919</v>
      </c>
      <c r="E70" s="296">
        <f t="shared" si="5"/>
        <v>850.9087350601947</v>
      </c>
      <c r="F70" s="296">
        <f t="shared" si="7"/>
        <v>30348.367000000002</v>
      </c>
      <c r="G70" s="241">
        <v>44889.1</v>
      </c>
      <c r="H70" s="171">
        <f t="shared" si="2"/>
        <v>76.610845394539</v>
      </c>
    </row>
    <row r="71" spans="1:8" ht="17.25" customHeight="1" thickBot="1">
      <c r="A71" s="268" t="s">
        <v>246</v>
      </c>
      <c r="B71" s="239" t="s">
        <v>223</v>
      </c>
      <c r="C71" s="240"/>
      <c r="D71" s="241">
        <v>17228.501</v>
      </c>
      <c r="E71" s="296" t="e">
        <f t="shared" si="5"/>
        <v>#DIV/0!</v>
      </c>
      <c r="F71" s="293">
        <f t="shared" si="7"/>
        <v>17228.501</v>
      </c>
      <c r="G71" s="241">
        <v>34389.9</v>
      </c>
      <c r="H71" s="171">
        <f t="shared" si="2"/>
        <v>50.09756062099628</v>
      </c>
    </row>
    <row r="72" spans="1:8" ht="16.5" hidden="1" thickBot="1">
      <c r="A72" s="269" t="s">
        <v>247</v>
      </c>
      <c r="B72" s="239" t="s">
        <v>236</v>
      </c>
      <c r="C72" s="287"/>
      <c r="D72" s="283"/>
      <c r="E72" s="305">
        <f>ROUND(IF(D72=0,0,D72/C72),3)</f>
        <v>0</v>
      </c>
      <c r="F72" s="293">
        <f t="shared" si="7"/>
        <v>0</v>
      </c>
      <c r="G72" s="283"/>
      <c r="H72" s="170" t="e">
        <f t="shared" si="2"/>
        <v>#DIV/0!</v>
      </c>
    </row>
    <row r="73" spans="1:8" ht="16.5" thickBot="1">
      <c r="A73" s="270" t="s">
        <v>247</v>
      </c>
      <c r="B73" s="239" t="s">
        <v>259</v>
      </c>
      <c r="C73" s="278"/>
      <c r="D73" s="241">
        <v>673.449</v>
      </c>
      <c r="E73" s="296" t="e">
        <f aca="true" t="shared" si="8" ref="E73:E84">D73/C73*100</f>
        <v>#DIV/0!</v>
      </c>
      <c r="F73" s="292">
        <f t="shared" si="7"/>
        <v>673.449</v>
      </c>
      <c r="G73" s="241">
        <v>-16.7</v>
      </c>
      <c r="H73" s="307">
        <f t="shared" si="2"/>
        <v>-4032.6287425149703</v>
      </c>
    </row>
    <row r="74" spans="1:8" ht="16.5" customHeight="1" thickBot="1">
      <c r="A74" s="270" t="s">
        <v>247</v>
      </c>
      <c r="B74" s="239" t="s">
        <v>236</v>
      </c>
      <c r="C74" s="288"/>
      <c r="D74" s="288">
        <v>11114.404</v>
      </c>
      <c r="E74" s="296" t="e">
        <f t="shared" si="8"/>
        <v>#DIV/0!</v>
      </c>
      <c r="F74" s="293">
        <f t="shared" si="7"/>
        <v>11114.404</v>
      </c>
      <c r="G74" s="288">
        <v>-49.7</v>
      </c>
      <c r="H74" s="307">
        <f t="shared" si="2"/>
        <v>-22362.985915492955</v>
      </c>
    </row>
    <row r="75" spans="1:8" ht="16.5" customHeight="1" thickBot="1">
      <c r="A75" s="286" t="s">
        <v>261</v>
      </c>
      <c r="B75" s="239" t="s">
        <v>259</v>
      </c>
      <c r="C75" s="288"/>
      <c r="D75" s="241">
        <v>673.449</v>
      </c>
      <c r="E75" s="178" t="e">
        <f t="shared" si="8"/>
        <v>#DIV/0!</v>
      </c>
      <c r="F75" s="293">
        <f t="shared" si="7"/>
        <v>673.449</v>
      </c>
      <c r="G75" s="241">
        <v>-16.7</v>
      </c>
      <c r="H75" s="307">
        <f t="shared" si="2"/>
        <v>-4032.6287425149703</v>
      </c>
    </row>
    <row r="76" spans="1:8" ht="16.5" customHeight="1" thickBot="1">
      <c r="A76" s="286" t="s">
        <v>261</v>
      </c>
      <c r="B76" s="239" t="s">
        <v>236</v>
      </c>
      <c r="C76" s="288"/>
      <c r="D76" s="288">
        <v>11114.404</v>
      </c>
      <c r="E76" s="296" t="e">
        <f t="shared" si="8"/>
        <v>#DIV/0!</v>
      </c>
      <c r="F76" s="293">
        <f t="shared" si="7"/>
        <v>11114.404</v>
      </c>
      <c r="G76" s="241">
        <v>-49.7</v>
      </c>
      <c r="H76" s="171">
        <f t="shared" si="2"/>
        <v>-22362.985915492955</v>
      </c>
    </row>
    <row r="77" spans="1:8" ht="29.25" customHeight="1" thickBot="1">
      <c r="A77" s="271" t="s">
        <v>248</v>
      </c>
      <c r="B77" s="239" t="s">
        <v>225</v>
      </c>
      <c r="C77" s="240">
        <v>163117.307</v>
      </c>
      <c r="D77" s="241">
        <v>90177.003</v>
      </c>
      <c r="E77" s="296">
        <f t="shared" si="8"/>
        <v>55.28352855898976</v>
      </c>
      <c r="F77" s="293">
        <f t="shared" si="7"/>
        <v>-72940.304</v>
      </c>
      <c r="G77" s="241">
        <v>35589.1</v>
      </c>
      <c r="H77" s="171">
        <f t="shared" si="2"/>
        <v>253.3837691877569</v>
      </c>
    </row>
    <row r="78" spans="1:8" ht="16.5" hidden="1" thickBot="1">
      <c r="A78" s="271"/>
      <c r="B78" s="112"/>
      <c r="C78" s="278">
        <v>167158.859</v>
      </c>
      <c r="D78" s="279">
        <v>108011.87</v>
      </c>
      <c r="E78" s="296">
        <f t="shared" si="8"/>
        <v>64.61630011485062</v>
      </c>
      <c r="F78" s="233">
        <f t="shared" si="7"/>
        <v>-59146.989</v>
      </c>
      <c r="G78" s="279"/>
      <c r="H78" s="170" t="e">
        <f t="shared" si="2"/>
        <v>#DIV/0!</v>
      </c>
    </row>
    <row r="79" spans="1:8" ht="16.5" hidden="1" thickBot="1">
      <c r="A79" s="271"/>
      <c r="B79" s="112"/>
      <c r="C79" s="278"/>
      <c r="D79" s="279"/>
      <c r="E79" s="280" t="e">
        <f t="shared" si="8"/>
        <v>#DIV/0!</v>
      </c>
      <c r="F79" s="233">
        <f t="shared" si="7"/>
        <v>0</v>
      </c>
      <c r="G79" s="279"/>
      <c r="H79" s="170" t="e">
        <f t="shared" si="2"/>
        <v>#DIV/0!</v>
      </c>
    </row>
    <row r="80" spans="1:8" ht="22.5" customHeight="1" hidden="1" thickBot="1">
      <c r="A80" s="271"/>
      <c r="B80" s="112"/>
      <c r="C80" s="278"/>
      <c r="D80" s="279"/>
      <c r="E80" s="280" t="e">
        <f t="shared" si="8"/>
        <v>#DIV/0!</v>
      </c>
      <c r="F80" s="232">
        <f t="shared" si="7"/>
        <v>0</v>
      </c>
      <c r="G80" s="279"/>
      <c r="H80" s="170" t="e">
        <f t="shared" si="2"/>
        <v>#DIV/0!</v>
      </c>
    </row>
    <row r="81" spans="1:8" ht="45" customHeight="1" thickBot="1">
      <c r="A81" s="60" t="s">
        <v>249</v>
      </c>
      <c r="B81" s="272" t="s">
        <v>251</v>
      </c>
      <c r="C81" s="278">
        <v>167158.859</v>
      </c>
      <c r="D81" s="279">
        <v>108011.87</v>
      </c>
      <c r="E81" s="105">
        <f t="shared" si="8"/>
        <v>64.61630011485062</v>
      </c>
      <c r="F81" s="97">
        <f t="shared" si="7"/>
        <v>-59146.989</v>
      </c>
      <c r="G81" s="246">
        <v>46071.5</v>
      </c>
      <c r="H81" s="170">
        <f t="shared" si="2"/>
        <v>234.44400551316974</v>
      </c>
    </row>
    <row r="82" spans="1:8" ht="45.75" customHeight="1" thickBot="1">
      <c r="A82" s="60" t="s">
        <v>250</v>
      </c>
      <c r="B82" s="272" t="s">
        <v>262</v>
      </c>
      <c r="C82" s="321"/>
      <c r="D82" s="279">
        <v>118452.825</v>
      </c>
      <c r="E82" s="323" t="e">
        <f t="shared" si="8"/>
        <v>#DIV/0!</v>
      </c>
      <c r="F82" s="324">
        <f t="shared" si="7"/>
        <v>118452.825</v>
      </c>
      <c r="G82" s="322">
        <v>46038.5</v>
      </c>
      <c r="H82" s="325">
        <f t="shared" si="2"/>
        <v>257.290800091228</v>
      </c>
    </row>
    <row r="83" spans="1:8" ht="50.25" customHeight="1" hidden="1" thickBot="1">
      <c r="A83" s="32"/>
      <c r="B83" s="266"/>
      <c r="C83" s="138"/>
      <c r="D83" s="315"/>
      <c r="E83" s="316" t="e">
        <f t="shared" si="8"/>
        <v>#DIV/0!</v>
      </c>
      <c r="F83" s="317">
        <f t="shared" si="7"/>
        <v>0</v>
      </c>
      <c r="G83" s="315"/>
      <c r="H83" s="306" t="e">
        <f t="shared" si="2"/>
        <v>#DIV/0!</v>
      </c>
    </row>
    <row r="84" spans="1:8" ht="30.75" customHeight="1" hidden="1" thickBot="1">
      <c r="A84" s="32"/>
      <c r="B84" s="84"/>
      <c r="C84" s="136"/>
      <c r="D84" s="19"/>
      <c r="E84" s="18" t="e">
        <f t="shared" si="8"/>
        <v>#DIV/0!</v>
      </c>
      <c r="F84" s="92">
        <f t="shared" si="7"/>
        <v>0</v>
      </c>
      <c r="G84" s="19"/>
      <c r="H84" s="171" t="e">
        <f t="shared" si="2"/>
        <v>#DIV/0!</v>
      </c>
    </row>
    <row r="85" spans="1:8" ht="46.5" customHeight="1" hidden="1" thickBot="1">
      <c r="A85" s="32"/>
      <c r="B85" s="85"/>
      <c r="C85" s="136"/>
      <c r="D85" s="19"/>
      <c r="E85" s="178" t="e">
        <f>D85/C85*100</f>
        <v>#DIV/0!</v>
      </c>
      <c r="F85" s="92">
        <f>D85-C85</f>
        <v>0</v>
      </c>
      <c r="G85" s="19"/>
      <c r="H85" s="171" t="e">
        <f t="shared" si="2"/>
        <v>#DIV/0!</v>
      </c>
    </row>
    <row r="86" spans="1:8" ht="15.75" hidden="1">
      <c r="A86" s="78" t="s">
        <v>166</v>
      </c>
      <c r="B86" s="119" t="s">
        <v>167</v>
      </c>
      <c r="C86" s="142"/>
      <c r="D86" s="77"/>
      <c r="E86" s="22"/>
      <c r="F86" s="98"/>
      <c r="G86" s="77"/>
      <c r="H86" s="169" t="e">
        <f t="shared" si="2"/>
        <v>#DIV/0!</v>
      </c>
    </row>
    <row r="87" spans="1:8" ht="47.25" hidden="1">
      <c r="A87" s="67" t="s">
        <v>160</v>
      </c>
      <c r="B87" s="120" t="s">
        <v>161</v>
      </c>
      <c r="C87" s="143"/>
      <c r="D87" s="68"/>
      <c r="E87" s="69" t="e">
        <f aca="true" t="shared" si="9" ref="E87:E96">D87/C87*100</f>
        <v>#DIV/0!</v>
      </c>
      <c r="F87" s="99">
        <f aca="true" t="shared" si="10" ref="F87:F96">D87-C87</f>
        <v>0</v>
      </c>
      <c r="G87" s="68"/>
      <c r="H87" s="169" t="e">
        <f t="shared" si="2"/>
        <v>#DIV/0!</v>
      </c>
    </row>
    <row r="88" spans="1:8" ht="22.5" customHeight="1" hidden="1" thickBot="1">
      <c r="A88" s="28"/>
      <c r="B88" s="111"/>
      <c r="C88" s="135"/>
      <c r="D88" s="70"/>
      <c r="E88" s="16" t="e">
        <f t="shared" si="9"/>
        <v>#DIV/0!</v>
      </c>
      <c r="F88" s="16">
        <f t="shared" si="10"/>
        <v>0</v>
      </c>
      <c r="G88" s="70"/>
      <c r="H88" s="169" t="e">
        <f t="shared" si="2"/>
        <v>#DIV/0!</v>
      </c>
    </row>
    <row r="89" spans="1:8" ht="23.25" customHeight="1" hidden="1" thickBot="1">
      <c r="A89" s="28"/>
      <c r="B89" s="118"/>
      <c r="C89" s="135"/>
      <c r="D89" s="15"/>
      <c r="E89" s="16" t="e">
        <f t="shared" si="9"/>
        <v>#DIV/0!</v>
      </c>
      <c r="F89" s="52">
        <f t="shared" si="10"/>
        <v>0</v>
      </c>
      <c r="G89" s="15"/>
      <c r="H89" s="169" t="e">
        <f t="shared" si="2"/>
        <v>#DIV/0!</v>
      </c>
    </row>
    <row r="90" spans="1:8" ht="51.75" customHeight="1" hidden="1">
      <c r="A90" s="28"/>
      <c r="B90" s="111"/>
      <c r="C90" s="135"/>
      <c r="D90" s="100"/>
      <c r="E90" s="16" t="e">
        <f t="shared" si="9"/>
        <v>#DIV/0!</v>
      </c>
      <c r="F90" s="52">
        <f t="shared" si="10"/>
        <v>0</v>
      </c>
      <c r="G90" s="100"/>
      <c r="H90" s="169" t="e">
        <f t="shared" si="2"/>
        <v>#DIV/0!</v>
      </c>
    </row>
    <row r="91" spans="1:8" ht="21.75" customHeight="1" hidden="1" thickBot="1">
      <c r="A91" s="28"/>
      <c r="B91" s="111"/>
      <c r="C91" s="135"/>
      <c r="D91" s="15"/>
      <c r="E91" s="16" t="e">
        <f t="shared" si="9"/>
        <v>#DIV/0!</v>
      </c>
      <c r="F91" s="52">
        <f t="shared" si="10"/>
        <v>0</v>
      </c>
      <c r="G91" s="15"/>
      <c r="H91" s="169" t="e">
        <f t="shared" si="2"/>
        <v>#DIV/0!</v>
      </c>
    </row>
    <row r="92" spans="1:8" ht="21.75" customHeight="1" hidden="1">
      <c r="A92" s="28"/>
      <c r="B92" s="121"/>
      <c r="C92" s="135"/>
      <c r="D92" s="15"/>
      <c r="E92" s="16" t="e">
        <f t="shared" si="9"/>
        <v>#DIV/0!</v>
      </c>
      <c r="F92" s="52">
        <f t="shared" si="10"/>
        <v>0</v>
      </c>
      <c r="G92" s="15"/>
      <c r="H92" s="169" t="e">
        <f t="shared" si="2"/>
        <v>#DIV/0!</v>
      </c>
    </row>
    <row r="93" spans="1:8" ht="23.25" customHeight="1" hidden="1" thickBot="1">
      <c r="A93" s="28"/>
      <c r="B93" s="110"/>
      <c r="C93" s="135"/>
      <c r="D93" s="15"/>
      <c r="E93" s="16" t="e">
        <f t="shared" si="9"/>
        <v>#DIV/0!</v>
      </c>
      <c r="F93" s="52">
        <f t="shared" si="10"/>
        <v>0</v>
      </c>
      <c r="G93" s="15"/>
      <c r="H93" s="169" t="e">
        <f t="shared" si="2"/>
        <v>#DIV/0!</v>
      </c>
    </row>
    <row r="94" spans="1:8" ht="30" customHeight="1" hidden="1">
      <c r="A94" s="42" t="s">
        <v>35</v>
      </c>
      <c r="B94" s="122" t="s">
        <v>78</v>
      </c>
      <c r="C94" s="144"/>
      <c r="D94" s="15"/>
      <c r="E94" s="16" t="e">
        <f t="shared" si="9"/>
        <v>#DIV/0!</v>
      </c>
      <c r="F94" s="52">
        <f t="shared" si="10"/>
        <v>0</v>
      </c>
      <c r="G94" s="15"/>
      <c r="H94" s="169" t="e">
        <f t="shared" si="2"/>
        <v>#DIV/0!</v>
      </c>
    </row>
    <row r="95" spans="1:8" ht="31.5" hidden="1">
      <c r="A95" s="53" t="s">
        <v>127</v>
      </c>
      <c r="B95" s="123" t="s">
        <v>128</v>
      </c>
      <c r="C95" s="135"/>
      <c r="D95" s="15"/>
      <c r="E95" s="16" t="e">
        <f t="shared" si="9"/>
        <v>#DIV/0!</v>
      </c>
      <c r="F95" s="52">
        <f t="shared" si="10"/>
        <v>0</v>
      </c>
      <c r="G95" s="15"/>
      <c r="H95" s="169" t="e">
        <f t="shared" si="2"/>
        <v>#DIV/0!</v>
      </c>
    </row>
    <row r="96" spans="1:8" ht="47.25" hidden="1">
      <c r="A96" s="53" t="s">
        <v>43</v>
      </c>
      <c r="B96" s="111" t="s">
        <v>75</v>
      </c>
      <c r="C96" s="145"/>
      <c r="D96" s="15"/>
      <c r="E96" s="16" t="e">
        <f t="shared" si="9"/>
        <v>#DIV/0!</v>
      </c>
      <c r="F96" s="52">
        <f t="shared" si="10"/>
        <v>0</v>
      </c>
      <c r="G96" s="15"/>
      <c r="H96" s="169" t="e">
        <f>D96/G96*100</f>
        <v>#DIV/0!</v>
      </c>
    </row>
    <row r="97" spans="1:8" ht="33.75" customHeight="1" hidden="1">
      <c r="A97" s="209"/>
      <c r="B97" s="210"/>
      <c r="C97" s="211"/>
      <c r="D97" s="101"/>
      <c r="E97" s="102"/>
      <c r="F97" s="103"/>
      <c r="G97" s="101"/>
      <c r="H97" s="172"/>
    </row>
    <row r="98" ht="15.75">
      <c r="A98" s="327" t="s">
        <v>268</v>
      </c>
    </row>
    <row r="99" ht="15.75">
      <c r="A99" s="327" t="s">
        <v>269</v>
      </c>
    </row>
    <row r="101" ht="15.75">
      <c r="B101" s="326"/>
    </row>
    <row r="102" spans="2:3" ht="15.75">
      <c r="B102" s="229" t="s">
        <v>208</v>
      </c>
      <c r="C102" s="1" t="s">
        <v>317</v>
      </c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2017-02-10T10:47:24Z</cp:lastPrinted>
  <dcterms:created xsi:type="dcterms:W3CDTF">2001-02-06T11:29:08Z</dcterms:created>
  <dcterms:modified xsi:type="dcterms:W3CDTF">2017-02-10T10:48:05Z</dcterms:modified>
  <cp:category/>
  <cp:version/>
  <cp:contentType/>
  <cp:contentStatus/>
</cp:coreProperties>
</file>