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'Лист1'!$A$4:$Q$1133</definedName>
  </definedNames>
  <calcPr fullCalcOnLoad="1"/>
</workbook>
</file>

<file path=xl/sharedStrings.xml><?xml version="1.0" encoding="utf-8"?>
<sst xmlns="http://schemas.openxmlformats.org/spreadsheetml/2006/main" count="1047" uniqueCount="694">
  <si>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</si>
  <si>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</si>
  <si>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</si>
  <si>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</si>
  <si>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</si>
  <si>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</si>
  <si>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</si>
  <si>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</si>
  <si>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</si>
  <si>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</si>
  <si>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</si>
  <si>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</si>
  <si>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</si>
  <si>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</si>
  <si>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</si>
  <si>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</si>
  <si>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</si>
  <si>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</si>
  <si>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</si>
  <si>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</si>
  <si>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</si>
  <si>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</si>
  <si>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</si>
  <si>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</si>
  <si>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</si>
  <si>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</si>
  <si>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</si>
  <si>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</si>
  <si>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</si>
  <si>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</si>
  <si>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</si>
  <si>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</si>
  <si>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</si>
  <si>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</si>
  <si>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</si>
  <si>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</si>
  <si>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</si>
  <si>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</si>
  <si>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</si>
  <si>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</si>
  <si>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</si>
  <si>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</si>
  <si>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</si>
  <si>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</si>
  <si>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</si>
  <si>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</si>
  <si>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</si>
  <si>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</si>
  <si>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</si>
  <si>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</si>
  <si>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</si>
  <si>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</si>
  <si>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</si>
  <si>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</si>
  <si>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</si>
  <si>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</si>
  <si>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</si>
  <si>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</si>
  <si>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</si>
  <si>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</si>
  <si>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</si>
  <si>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</si>
  <si>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</si>
  <si>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</si>
  <si>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</si>
  <si>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</si>
  <si>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</si>
  <si>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</si>
  <si>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</si>
  <si>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</si>
  <si>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</si>
  <si>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</si>
  <si>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</si>
  <si>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</si>
  <si>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</si>
  <si>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</si>
  <si>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</si>
  <si>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</si>
  <si>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</si>
  <si>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</si>
  <si>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</si>
  <si>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</si>
  <si>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</si>
  <si>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</si>
  <si>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</si>
  <si>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</si>
  <si>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</si>
  <si>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</si>
  <si>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</si>
  <si>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</si>
  <si>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</si>
  <si>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</si>
  <si>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</si>
  <si>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</si>
  <si>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</si>
  <si>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</si>
  <si>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</si>
  <si>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</si>
  <si>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</si>
  <si>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</si>
  <si>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</si>
  <si>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</si>
  <si>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</si>
  <si>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</si>
  <si>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</si>
  <si>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</si>
  <si>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</si>
  <si>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</si>
  <si>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</si>
  <si>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</si>
  <si>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</si>
  <si>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</si>
  <si>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</si>
  <si>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</si>
  <si>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</si>
  <si>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</si>
  <si>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</si>
  <si>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</si>
  <si>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</si>
  <si>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</si>
  <si>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</si>
  <si>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</si>
  <si>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</si>
  <si>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</si>
  <si>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</si>
  <si>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</si>
  <si>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</si>
  <si>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</si>
  <si>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</si>
  <si>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</si>
  <si>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</si>
  <si>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</si>
  <si>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</si>
  <si>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</si>
  <si>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</si>
  <si>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</si>
  <si>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</si>
  <si>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</si>
  <si>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</si>
  <si>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</si>
  <si>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</si>
  <si>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</si>
  <si>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</si>
  <si>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</si>
  <si>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</si>
  <si>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</si>
  <si>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</si>
  <si>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</si>
  <si>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</si>
  <si>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</si>
  <si>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</si>
  <si>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</si>
  <si>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</si>
  <si>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</si>
  <si>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</si>
  <si>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</si>
  <si>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</si>
  <si>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</si>
  <si>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</si>
  <si>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</si>
  <si>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</si>
  <si>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</si>
  <si>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</si>
  <si>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</si>
  <si>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</si>
  <si>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</si>
  <si>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</si>
  <si>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</si>
  <si>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</si>
  <si>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</si>
  <si>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</si>
  <si>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</si>
  <si>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</si>
  <si>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</si>
  <si>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</si>
  <si>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</si>
  <si>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</si>
  <si>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</si>
  <si>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</si>
  <si>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</si>
  <si>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</si>
  <si>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</si>
  <si>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</si>
  <si>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</si>
  <si>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</si>
  <si>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</si>
  <si>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</si>
  <si>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</si>
  <si>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</si>
  <si>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</si>
  <si>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</si>
  <si>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</si>
  <si>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</si>
  <si>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</si>
  <si>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</si>
  <si>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</si>
  <si>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</si>
  <si>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</si>
  <si>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</si>
  <si>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</si>
  <si>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</si>
  <si>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</si>
  <si>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</si>
  <si>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</si>
  <si>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</si>
  <si>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</si>
  <si>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</si>
  <si>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</si>
  <si>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</si>
  <si>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</si>
  <si>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</si>
  <si>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</si>
  <si>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</si>
  <si>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</si>
  <si>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</si>
  <si>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</si>
  <si>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</si>
  <si>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</si>
  <si>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</si>
  <si>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</si>
  <si>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</si>
  <si>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</si>
  <si>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</si>
  <si>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</si>
  <si>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</si>
  <si>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</si>
  <si>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</si>
  <si>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</si>
  <si>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</si>
  <si>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</si>
  <si>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</si>
  <si>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</si>
  <si>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</si>
  <si>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</si>
  <si>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</si>
  <si>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</si>
  <si>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</si>
  <si>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</si>
  <si>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</si>
  <si>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</si>
  <si>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</si>
  <si>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</si>
  <si>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</si>
  <si>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</si>
  <si>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</si>
  <si>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</si>
  <si>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</si>
  <si>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</si>
  <si>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</si>
  <si>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</si>
  <si>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</si>
  <si>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</si>
  <si>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</si>
  <si>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</si>
  <si>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</si>
  <si>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</si>
  <si>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</si>
  <si>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</si>
  <si>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</si>
  <si>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</si>
  <si>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</si>
  <si>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</si>
  <si>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</si>
  <si>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</si>
  <si>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</si>
  <si>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</si>
  <si>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</si>
  <si>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</si>
  <si>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</si>
  <si>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</si>
  <si>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</si>
  <si>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</si>
  <si>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</si>
  <si>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</si>
  <si>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</si>
  <si>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</si>
  <si>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</si>
  <si>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</si>
  <si>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</si>
  <si>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</si>
  <si>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</si>
  <si>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</si>
  <si>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</si>
  <si>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</si>
  <si>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</si>
  <si>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</si>
  <si>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</si>
  <si>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</si>
  <si>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</si>
  <si>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</si>
  <si>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</si>
  <si>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</si>
  <si>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</si>
  <si>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</si>
  <si>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</si>
  <si>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</si>
  <si>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</si>
  <si>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</si>
  <si>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</si>
  <si>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</si>
  <si>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</si>
  <si>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</si>
  <si>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</si>
  <si>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</si>
  <si>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</si>
  <si>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</si>
  <si>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</si>
  <si>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</si>
  <si>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</si>
  <si>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</si>
  <si>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</si>
  <si>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</si>
  <si>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</si>
  <si>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</si>
  <si>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</si>
  <si>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</si>
  <si>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</si>
  <si>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</si>
  <si>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</si>
  <si>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</si>
  <si>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</si>
  <si>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</si>
  <si>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</si>
  <si>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</si>
  <si>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</si>
  <si>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</si>
  <si>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</si>
  <si>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</si>
  <si>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</si>
  <si>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</si>
  <si>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</si>
  <si>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</si>
  <si>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</si>
  <si>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</si>
  <si>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</si>
  <si>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</si>
  <si>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</si>
  <si>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</si>
  <si>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</si>
  <si>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</si>
  <si>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</si>
  <si>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</si>
  <si>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</si>
  <si>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</si>
  <si>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</si>
  <si>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</si>
  <si>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</si>
  <si>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</si>
  <si>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</si>
  <si>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</si>
  <si>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</si>
  <si>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</si>
  <si>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</si>
  <si>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</si>
  <si>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</si>
  <si>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</si>
  <si>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</si>
  <si>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</si>
  <si>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</si>
  <si>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</si>
  <si>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</si>
  <si>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</si>
  <si>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</si>
  <si>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</si>
  <si>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</si>
  <si>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</si>
  <si>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</si>
  <si>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</si>
  <si>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</si>
  <si>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</si>
  <si>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</si>
  <si>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</si>
  <si>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</si>
  <si>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</si>
  <si>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</si>
  <si>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</si>
  <si>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</si>
  <si>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</si>
  <si>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</si>
  <si>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</si>
  <si>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</si>
  <si>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</si>
  <si>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</si>
  <si>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</si>
  <si>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</si>
  <si>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</si>
  <si>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</si>
  <si>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</si>
  <si>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</si>
  <si>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</si>
  <si>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</si>
  <si>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</si>
  <si>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</si>
  <si>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</si>
  <si>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</si>
  <si>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</si>
  <si>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</si>
  <si>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</si>
  <si>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</si>
  <si>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</si>
  <si>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</si>
  <si>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</si>
  <si>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</si>
  <si>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</si>
  <si>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</si>
  <si>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</si>
  <si>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</si>
  <si>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</si>
  <si>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</si>
  <si>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</si>
  <si>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</si>
  <si>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</si>
  <si>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</si>
  <si>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</si>
  <si>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</si>
  <si>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</si>
  <si>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</si>
  <si>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</si>
  <si>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</si>
  <si>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</si>
  <si>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</si>
  <si>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</si>
  <si>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</si>
  <si>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</si>
  <si>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</si>
  <si>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</si>
  <si>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</si>
  <si>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</si>
  <si>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</si>
  <si>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</si>
  <si>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</si>
  <si>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</si>
  <si>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</si>
  <si>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</si>
  <si>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</si>
  <si>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</si>
  <si>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</si>
  <si>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</si>
  <si>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</si>
  <si>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</si>
  <si>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</si>
  <si>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</si>
  <si>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</si>
  <si>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</si>
  <si>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</si>
  <si>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</si>
  <si>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</si>
  <si>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</si>
  <si>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</si>
  <si>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</si>
  <si>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</si>
  <si>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</si>
  <si>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</si>
  <si>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</si>
  <si>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</si>
  <si>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</si>
  <si>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</si>
  <si>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</si>
  <si>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</si>
  <si>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</si>
  <si>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</si>
  <si>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</si>
  <si>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</si>
  <si>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</si>
  <si>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</si>
  <si>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</si>
  <si>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</si>
  <si>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</si>
  <si>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</si>
  <si>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</si>
  <si>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</si>
  <si>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</si>
  <si>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</si>
  <si>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</si>
  <si>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</si>
  <si>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</si>
  <si>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</si>
  <si>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</si>
  <si>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</si>
  <si>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</si>
  <si>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</si>
  <si>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</si>
  <si>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</si>
  <si>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</si>
  <si>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</si>
  <si>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</si>
  <si>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</si>
  <si>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</si>
  <si>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</si>
  <si>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</si>
  <si>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</si>
  <si>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</si>
  <si>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</si>
  <si>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</si>
  <si>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</si>
  <si>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</si>
  <si>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</si>
  <si>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</si>
  <si>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</si>
  <si>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</si>
  <si>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</si>
  <si>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</si>
  <si>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</si>
  <si>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</si>
  <si>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</si>
  <si>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</si>
  <si>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</si>
  <si>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</si>
  <si>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</si>
  <si>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</si>
  <si>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</si>
  <si>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</si>
  <si>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</si>
  <si>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</si>
  <si>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</si>
  <si>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</si>
  <si>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</si>
  <si>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</si>
  <si>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</si>
  <si>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</si>
  <si>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</si>
  <si>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</si>
  <si>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</si>
  <si>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</si>
  <si>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</si>
  <si>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</si>
  <si>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</si>
  <si>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</si>
  <si>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</si>
  <si>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</si>
  <si>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</si>
  <si>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</si>
  <si>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</si>
  <si>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</si>
  <si>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</si>
  <si>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</si>
  <si>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</si>
  <si>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</si>
  <si>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</si>
  <si>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</si>
  <si>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</si>
  <si>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</si>
  <si>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</si>
  <si>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</si>
  <si>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</si>
  <si>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</si>
  <si>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</si>
  <si>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</si>
  <si>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</si>
  <si>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</si>
  <si>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</si>
  <si>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</si>
  <si>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</si>
  <si>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</si>
  <si>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</si>
  <si>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</si>
  <si>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</si>
  <si>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</si>
  <si>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</si>
  <si>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</si>
  <si>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</si>
  <si>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</si>
  <si>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</si>
  <si>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</si>
  <si>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</si>
  <si>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</si>
  <si>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</si>
  <si>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</si>
  <si>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</si>
  <si>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</si>
  <si>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</si>
  <si>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</si>
  <si>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</si>
  <si>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</si>
  <si>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</si>
  <si>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</si>
  <si>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</si>
  <si>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</si>
  <si>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</si>
  <si>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</si>
  <si>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</si>
  <si>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</si>
  <si>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</si>
  <si>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</si>
  <si>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</si>
  <si>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</si>
  <si>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</si>
  <si>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</si>
  <si>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</si>
  <si>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</si>
  <si>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</si>
  <si>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</si>
  <si>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</si>
  <si>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</si>
  <si>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</si>
  <si>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</si>
  <si>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</si>
  <si>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</si>
  <si>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</si>
  <si>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</si>
  <si>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</si>
  <si>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</si>
  <si>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</si>
  <si>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</si>
  <si>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</si>
  <si>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</si>
  <si>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</si>
  <si>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</si>
  <si>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</si>
  <si>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</si>
  <si>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</si>
  <si>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</si>
  <si>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</si>
  <si>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</si>
  <si>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</si>
  <si>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</si>
  <si>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</si>
  <si>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</si>
  <si>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</si>
  <si>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</si>
  <si>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</si>
  <si>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</si>
  <si>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</si>
  <si>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</si>
  <si>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</si>
  <si>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</si>
  <si>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</si>
  <si>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</si>
  <si>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</si>
  <si>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</si>
  <si>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</si>
  <si>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</si>
  <si>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</si>
  <si>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</si>
  <si>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</si>
  <si>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</si>
  <si>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</si>
  <si>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</si>
  <si>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</si>
  <si>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</si>
  <si>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</si>
  <si>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</si>
  <si>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</si>
  <si>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</si>
  <si>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</si>
  <si>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</si>
  <si>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</si>
  <si>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</si>
  <si>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</si>
  <si>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</si>
  <si>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</si>
  <si>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</si>
  <si>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</si>
  <si>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</si>
  <si>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</si>
  <si>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</si>
  <si>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</si>
  <si>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</si>
  <si>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</si>
  <si>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</si>
  <si>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 xml:space="preserve">Придбання дитячого майданчика "Тропа скифів" для НВК "Гармонія" </t>
    </r>
    <r>
      <rPr>
        <b/>
        <i/>
        <sz val="12"/>
        <rFont val="Times New Roman"/>
        <family val="1"/>
      </rPr>
      <t>(за рахунок залишку освітньої субвенції на 01.01.2016 року)</t>
    </r>
  </si>
  <si>
    <r>
      <t xml:space="preserve">Придбання дитячого майданчика "Фортеця" для НВК"Гармонія" </t>
    </r>
    <r>
      <rPr>
        <b/>
        <i/>
        <sz val="12"/>
        <rFont val="Times New Roman"/>
        <family val="1"/>
      </rPr>
      <t>(за рахунок залишку освітньої субвенції на 01.01.2016 року)</t>
    </r>
  </si>
  <si>
    <r>
      <t>Придбання дверей протипожежних для СЗШ №1</t>
    </r>
    <r>
      <rPr>
        <b/>
        <i/>
        <sz val="12"/>
        <rFont val="Times New Roman"/>
        <family val="1"/>
      </rPr>
      <t xml:space="preserve"> (за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</si>
  <si>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</si>
  <si>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</si>
  <si>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</si>
  <si>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</si>
  <si>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</si>
  <si>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</si>
  <si>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</si>
  <si>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</si>
  <si>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</si>
  <si>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</si>
  <si>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</si>
  <si>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</si>
  <si>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</si>
  <si>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Соціальні програми і заходи державних органів у справах молоді:</t>
  </si>
  <si>
    <t xml:space="preserve"> придбання дерев</t>
  </si>
  <si>
    <t>Додаток № 3  до рішення міської ради</t>
  </si>
  <si>
    <t>Придбання стелажів</t>
  </si>
  <si>
    <t>Придбання комплекту обладнання для забезпечення відеосупроводу та онлайн трансляції сесій міської ради</t>
  </si>
  <si>
    <t xml:space="preserve">Придбання дитячого майданчика "Фортеця" для НВК"Гармонія" </t>
  </si>
  <si>
    <t xml:space="preserve">Придбання моніторів пацієнта </t>
  </si>
  <si>
    <t>Придбання діатермокоагуляторів  (електроніж)</t>
  </si>
  <si>
    <r>
      <t>Придбання персональних комп</t>
    </r>
    <r>
      <rPr>
        <sz val="12"/>
        <rFont val="Times New Roman"/>
        <family val="1"/>
      </rPr>
      <t>'</t>
    </r>
    <r>
      <rPr>
        <i/>
        <sz val="12"/>
        <rFont val="Times New Roman"/>
        <family val="1"/>
      </rPr>
      <t>ютерів</t>
    </r>
  </si>
  <si>
    <t>Придбання багатофункціональних пристроїв</t>
  </si>
  <si>
    <t>Придбання пральних машин</t>
  </si>
  <si>
    <t>Співфінансування проекту ЄС і ПРООН "Місцевий розвиток, орієнтований на громаду"</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</si>
  <si>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</si>
  <si>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</si>
  <si>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кондиціонера для КП "ЄРЦС"м.Сєвєродонецьк</t>
  </si>
  <si>
    <t>Придбання комплекту меблів для залу засідань депутатів</t>
  </si>
  <si>
    <t>Придбання банерів для оформлення сцени на площі Перемоги (82-га річниця від Дня заснування міста Сєвєродонецька та День хіміка)</t>
  </si>
  <si>
    <t>від    28.04.2016р.  № 401</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</si>
</sst>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5" fillId="33"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4"/>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678</v>
      </c>
      <c r="O4" s="67"/>
    </row>
    <row r="5" spans="1:21" s="7" customFormat="1" ht="15.75">
      <c r="A5" s="8"/>
      <c r="B5" s="9"/>
      <c r="C5" s="9"/>
      <c r="D5" s="9"/>
      <c r="E5" s="9"/>
      <c r="F5" s="9"/>
      <c r="G5" s="9"/>
      <c r="H5" s="9"/>
      <c r="I5" s="9"/>
      <c r="J5" s="9"/>
      <c r="K5" s="9"/>
      <c r="L5" s="9"/>
      <c r="M5" s="68"/>
      <c r="N5" s="68" t="s">
        <v>693</v>
      </c>
      <c r="O5" s="68"/>
      <c r="P5" s="9"/>
      <c r="Q5" s="9"/>
      <c r="R5" s="9"/>
      <c r="S5" s="9"/>
      <c r="T5" s="9"/>
      <c r="U5" s="9"/>
    </row>
    <row r="6" spans="13:15" ht="15.75">
      <c r="M6" s="68"/>
      <c r="N6" s="68"/>
      <c r="O6" s="68"/>
    </row>
    <row r="7" spans="1:15" s="11" customFormat="1" ht="15.75">
      <c r="A7" s="10"/>
      <c r="B7" s="11" t="s">
        <v>409</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5" t="s">
        <v>58</v>
      </c>
      <c r="B12" s="266"/>
      <c r="C12" s="266"/>
      <c r="D12" s="266"/>
      <c r="E12" s="266"/>
      <c r="F12" s="266"/>
      <c r="G12" s="267"/>
      <c r="H12" s="267"/>
      <c r="I12" s="267"/>
      <c r="J12" s="267"/>
      <c r="K12" s="267"/>
      <c r="L12" s="267"/>
      <c r="M12" s="267"/>
      <c r="N12" s="267"/>
      <c r="O12" s="267"/>
      <c r="P12" s="267"/>
      <c r="Q12" s="268"/>
    </row>
    <row r="13" spans="1:17" s="11" customFormat="1" ht="15.75">
      <c r="A13" s="15" t="s">
        <v>316</v>
      </c>
      <c r="B13" s="16"/>
      <c r="C13" s="16"/>
      <c r="D13" s="16">
        <f>D14+D20+D34+D24+D45</f>
        <v>-33019</v>
      </c>
      <c r="E13" s="16">
        <v>193.8</v>
      </c>
      <c r="F13" s="16">
        <f aca="true" t="shared" si="0" ref="F13:Q13">F14+F20+F34+F24+F45</f>
        <v>0</v>
      </c>
      <c r="G13" s="16">
        <f t="shared" si="0"/>
        <v>0</v>
      </c>
      <c r="H13" s="16">
        <f t="shared" si="0"/>
        <v>0</v>
      </c>
      <c r="I13" s="16">
        <f t="shared" si="0"/>
        <v>0</v>
      </c>
      <c r="J13" s="16">
        <f t="shared" si="0"/>
        <v>-33019</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645</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196</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676</v>
      </c>
      <c r="B34" s="24">
        <v>91103</v>
      </c>
      <c r="C34" s="24"/>
      <c r="D34" s="18">
        <f>D35+D36+D37+D38+D39+D40+D41+D42+D43+D44</f>
        <v>-33019</v>
      </c>
      <c r="E34" s="24"/>
      <c r="F34" s="18">
        <f aca="true" t="shared" si="5" ref="F34:Q34">F35+F36+F37+F38+F39+F40+F41+F42+F43+F44</f>
        <v>0</v>
      </c>
      <c r="G34" s="18">
        <f t="shared" si="5"/>
        <v>0</v>
      </c>
      <c r="H34" s="18">
        <f t="shared" si="5"/>
        <v>0</v>
      </c>
      <c r="I34" s="18">
        <f t="shared" si="5"/>
        <v>0</v>
      </c>
      <c r="J34" s="18">
        <f t="shared" si="5"/>
        <v>-33019</v>
      </c>
      <c r="K34" s="18">
        <f t="shared" si="5"/>
        <v>0</v>
      </c>
      <c r="L34" s="18">
        <f t="shared" si="5"/>
        <v>0</v>
      </c>
      <c r="M34" s="18">
        <f t="shared" si="5"/>
        <v>0</v>
      </c>
      <c r="N34" s="18">
        <f t="shared" si="5"/>
        <v>0</v>
      </c>
      <c r="O34" s="18">
        <f t="shared" si="5"/>
        <v>0</v>
      </c>
      <c r="P34" s="18">
        <f t="shared" si="5"/>
        <v>0</v>
      </c>
      <c r="Q34" s="18">
        <f t="shared" si="5"/>
        <v>0</v>
      </c>
    </row>
    <row r="35" spans="1:17" ht="31.5">
      <c r="A35" s="20" t="s">
        <v>148</v>
      </c>
      <c r="B35" s="22"/>
      <c r="C35" s="22">
        <v>2240</v>
      </c>
      <c r="D35" s="21">
        <f aca="true" t="shared" si="6" ref="D35:D44">F35+G35+H35+I35+J35+K35+L35+M35+N35+O35+P35+Q35</f>
        <v>-1410</v>
      </c>
      <c r="E35" s="22"/>
      <c r="F35" s="21"/>
      <c r="G35" s="21"/>
      <c r="H35" s="21"/>
      <c r="I35" s="21"/>
      <c r="J35" s="21">
        <v>-1410</v>
      </c>
      <c r="K35" s="21"/>
      <c r="L35" s="21"/>
      <c r="M35" s="21"/>
      <c r="N35" s="21"/>
      <c r="O35" s="21"/>
      <c r="P35" s="21"/>
      <c r="Q35" s="21"/>
    </row>
    <row r="36" spans="1:17" ht="15.75">
      <c r="A36" s="5" t="s">
        <v>135</v>
      </c>
      <c r="B36" s="22"/>
      <c r="C36" s="22">
        <v>2230</v>
      </c>
      <c r="D36" s="21">
        <f t="shared" si="6"/>
        <v>-20092</v>
      </c>
      <c r="E36" s="22"/>
      <c r="F36" s="21"/>
      <c r="G36" s="21"/>
      <c r="H36" s="21"/>
      <c r="I36" s="21"/>
      <c r="J36" s="21">
        <v>-20092</v>
      </c>
      <c r="K36" s="21"/>
      <c r="L36" s="21"/>
      <c r="M36" s="21"/>
      <c r="N36" s="21"/>
      <c r="O36" s="21"/>
      <c r="P36" s="21"/>
      <c r="Q36" s="21"/>
    </row>
    <row r="37" spans="1:17" ht="31.5" hidden="1">
      <c r="A37" s="5" t="s">
        <v>193</v>
      </c>
      <c r="B37" s="22"/>
      <c r="C37" s="22">
        <v>2240</v>
      </c>
      <c r="D37" s="21">
        <f t="shared" si="6"/>
        <v>0</v>
      </c>
      <c r="E37" s="22"/>
      <c r="F37" s="21"/>
      <c r="G37" s="21"/>
      <c r="H37" s="21"/>
      <c r="I37" s="21"/>
      <c r="J37" s="21"/>
      <c r="K37" s="21"/>
      <c r="L37" s="21"/>
      <c r="M37" s="21"/>
      <c r="N37" s="21"/>
      <c r="O37" s="21"/>
      <c r="P37" s="21"/>
      <c r="Q37" s="21"/>
    </row>
    <row r="38" spans="1:17" ht="31.5">
      <c r="A38" s="20" t="s">
        <v>140</v>
      </c>
      <c r="B38" s="22"/>
      <c r="C38" s="22">
        <v>2210</v>
      </c>
      <c r="D38" s="21">
        <f t="shared" si="6"/>
        <v>-11517</v>
      </c>
      <c r="E38" s="22"/>
      <c r="F38" s="21"/>
      <c r="G38" s="21"/>
      <c r="H38" s="21"/>
      <c r="I38" s="21"/>
      <c r="J38" s="21">
        <v>-11517</v>
      </c>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194</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426</v>
      </c>
      <c r="B47" s="73"/>
      <c r="C47" s="73"/>
      <c r="D47" s="29">
        <f>F47+G47+H47+I47+J47+K47+L47+M47+N47+O47+P47+Q47</f>
        <v>0</v>
      </c>
      <c r="E47" s="73"/>
      <c r="F47" s="74"/>
      <c r="G47" s="264">
        <f>200000-200000</f>
        <v>0</v>
      </c>
      <c r="H47" s="26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109800</v>
      </c>
      <c r="E49" s="35"/>
      <c r="F49" s="36">
        <f aca="true" t="shared" si="9" ref="F49:Q49">F50+F67+F73+F82+F88</f>
        <v>0</v>
      </c>
      <c r="G49" s="36">
        <f t="shared" si="9"/>
        <v>0</v>
      </c>
      <c r="H49" s="36">
        <f t="shared" si="9"/>
        <v>68600</v>
      </c>
      <c r="I49" s="36">
        <f t="shared" si="9"/>
        <v>0</v>
      </c>
      <c r="J49" s="36">
        <f t="shared" si="9"/>
        <v>41200</v>
      </c>
      <c r="K49" s="36">
        <f t="shared" si="9"/>
        <v>0</v>
      </c>
      <c r="L49" s="36">
        <f t="shared" si="9"/>
        <v>0</v>
      </c>
      <c r="M49" s="36">
        <f t="shared" si="9"/>
        <v>0</v>
      </c>
      <c r="N49" s="36">
        <f t="shared" si="9"/>
        <v>0</v>
      </c>
      <c r="O49" s="36">
        <f t="shared" si="9"/>
        <v>0</v>
      </c>
      <c r="P49" s="36">
        <f t="shared" si="9"/>
        <v>0</v>
      </c>
      <c r="Q49" s="36">
        <f t="shared" si="9"/>
        <v>0</v>
      </c>
    </row>
    <row r="50" spans="1:17" s="30" customFormat="1" ht="15.75" hidden="1">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195</v>
      </c>
      <c r="B61" s="22"/>
      <c r="C61" s="22">
        <v>2275</v>
      </c>
      <c r="D61" s="21">
        <f t="shared" si="11"/>
        <v>0</v>
      </c>
      <c r="E61" s="22"/>
      <c r="F61" s="21"/>
      <c r="G61" s="21"/>
      <c r="H61" s="21"/>
      <c r="I61" s="21"/>
      <c r="J61" s="21"/>
      <c r="K61" s="21"/>
      <c r="L61" s="21"/>
      <c r="M61" s="21"/>
      <c r="N61" s="21"/>
      <c r="O61" s="21"/>
      <c r="P61" s="21"/>
      <c r="Q61" s="21"/>
    </row>
    <row r="62" spans="1:17" ht="61.5" customHeight="1" hidden="1">
      <c r="A62" s="20" t="s">
        <v>196</v>
      </c>
      <c r="B62" s="22"/>
      <c r="C62" s="22">
        <v>2282</v>
      </c>
      <c r="D62" s="21">
        <f t="shared" si="11"/>
        <v>0</v>
      </c>
      <c r="E62" s="22"/>
      <c r="F62" s="21"/>
      <c r="G62" s="21"/>
      <c r="H62" s="21"/>
      <c r="I62" s="21"/>
      <c r="J62" s="21"/>
      <c r="K62" s="21"/>
      <c r="L62" s="21"/>
      <c r="M62" s="21"/>
      <c r="N62" s="21"/>
      <c r="O62" s="21"/>
      <c r="P62" s="21"/>
      <c r="Q62" s="21"/>
    </row>
    <row r="63" spans="1:17" ht="27.75" customHeight="1" hidden="1">
      <c r="A63" s="20" t="s">
        <v>159</v>
      </c>
      <c r="B63" s="22"/>
      <c r="C63" s="22">
        <v>2710</v>
      </c>
      <c r="D63" s="21">
        <f t="shared" si="11"/>
        <v>0</v>
      </c>
      <c r="E63" s="22"/>
      <c r="F63" s="21"/>
      <c r="G63" s="21"/>
      <c r="H63" s="21"/>
      <c r="I63" s="21"/>
      <c r="J63" s="21"/>
      <c r="K63" s="21"/>
      <c r="L63" s="21"/>
      <c r="M63" s="21"/>
      <c r="N63" s="21"/>
      <c r="O63" s="21"/>
      <c r="P63" s="21"/>
      <c r="Q63" s="21"/>
    </row>
    <row r="64" spans="1:17" ht="15.75" hidden="1">
      <c r="A64" s="5" t="s">
        <v>198</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197</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hidden="1">
      <c r="A68" s="20" t="s">
        <v>140</v>
      </c>
      <c r="B68" s="22"/>
      <c r="C68" s="22">
        <v>2210</v>
      </c>
      <c r="D68" s="21">
        <f>F68+G68+H68+I68+J68+K68+L68+M68+N68+O68+P68+Q68</f>
        <v>0</v>
      </c>
      <c r="E68" s="22"/>
      <c r="F68" s="21"/>
      <c r="G68" s="21"/>
      <c r="H68" s="21"/>
      <c r="I68" s="21"/>
      <c r="J68" s="21"/>
      <c r="K68" s="21"/>
      <c r="L68" s="21"/>
      <c r="M68" s="21"/>
      <c r="N68" s="21"/>
      <c r="O68" s="21"/>
      <c r="P68" s="21"/>
      <c r="Q68" s="21"/>
    </row>
    <row r="69" spans="1:17" ht="32.25" customHeight="1" hidden="1">
      <c r="A69" s="5" t="s">
        <v>193</v>
      </c>
      <c r="B69" s="22"/>
      <c r="C69" s="22">
        <v>2240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129</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c r="A73" s="23" t="s">
        <v>203</v>
      </c>
      <c r="B73" s="28">
        <v>80800</v>
      </c>
      <c r="C73" s="28"/>
      <c r="D73" s="29">
        <f>D74+D75+D76+D77+D78+D79+D80+D81</f>
        <v>109800</v>
      </c>
      <c r="E73" s="28"/>
      <c r="F73" s="29">
        <f aca="true" t="shared" si="13" ref="F73:Q73">F74+F75+F76+F77+F78+F79+F80+F81</f>
        <v>0</v>
      </c>
      <c r="G73" s="29">
        <f t="shared" si="13"/>
        <v>0</v>
      </c>
      <c r="H73" s="29">
        <f t="shared" si="13"/>
        <v>68600</v>
      </c>
      <c r="I73" s="29">
        <f t="shared" si="13"/>
        <v>0</v>
      </c>
      <c r="J73" s="29">
        <f t="shared" si="13"/>
        <v>41200</v>
      </c>
      <c r="K73" s="29">
        <f t="shared" si="13"/>
        <v>0</v>
      </c>
      <c r="L73" s="29">
        <f t="shared" si="13"/>
        <v>0</v>
      </c>
      <c r="M73" s="29">
        <f t="shared" si="13"/>
        <v>0</v>
      </c>
      <c r="N73" s="29">
        <f t="shared" si="13"/>
        <v>0</v>
      </c>
      <c r="O73" s="29">
        <f t="shared" si="13"/>
        <v>0</v>
      </c>
      <c r="P73" s="29">
        <f t="shared" si="13"/>
        <v>0</v>
      </c>
      <c r="Q73" s="29">
        <f t="shared" si="13"/>
        <v>0</v>
      </c>
    </row>
    <row r="74" spans="1:17" ht="19.5" customHeight="1">
      <c r="A74" s="5" t="s">
        <v>129</v>
      </c>
      <c r="B74" s="22"/>
      <c r="C74" s="22">
        <v>2111</v>
      </c>
      <c r="D74" s="21">
        <f aca="true" t="shared" si="14" ref="D74:D81">F74+G74+H74+I74+J74+K74+L74+M74+N74+O74+P74+Q74</f>
        <v>90000</v>
      </c>
      <c r="E74" s="22"/>
      <c r="F74" s="21"/>
      <c r="G74" s="21"/>
      <c r="H74" s="21">
        <v>56981</v>
      </c>
      <c r="I74" s="21"/>
      <c r="J74" s="21">
        <v>33019</v>
      </c>
      <c r="K74" s="21"/>
      <c r="L74" s="21"/>
      <c r="M74" s="21"/>
      <c r="N74" s="21"/>
      <c r="O74" s="21"/>
      <c r="P74" s="21"/>
      <c r="Q74" s="21"/>
    </row>
    <row r="75" spans="1:17" ht="33.75" customHeight="1">
      <c r="A75" s="5" t="s">
        <v>22</v>
      </c>
      <c r="B75" s="22"/>
      <c r="C75" s="22">
        <v>2120</v>
      </c>
      <c r="D75" s="21">
        <f t="shared" si="14"/>
        <v>19800</v>
      </c>
      <c r="E75" s="22"/>
      <c r="F75" s="21"/>
      <c r="G75" s="21"/>
      <c r="H75" s="21">
        <v>11619</v>
      </c>
      <c r="I75" s="21"/>
      <c r="J75" s="21">
        <v>8181</v>
      </c>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198</v>
      </c>
      <c r="B80" s="22"/>
      <c r="C80" s="22">
        <v>2730</v>
      </c>
      <c r="D80" s="21">
        <f t="shared" si="14"/>
        <v>0</v>
      </c>
      <c r="E80" s="22"/>
      <c r="F80" s="21"/>
      <c r="G80" s="21"/>
      <c r="H80" s="21"/>
      <c r="I80" s="21"/>
      <c r="J80" s="21"/>
      <c r="K80" s="21"/>
      <c r="L80" s="21"/>
      <c r="M80" s="21"/>
      <c r="N80" s="21"/>
      <c r="O80" s="21"/>
      <c r="P80" s="21"/>
      <c r="Q80" s="21"/>
    </row>
    <row r="81" spans="1:17" ht="31.5" hidden="1">
      <c r="A81" s="5" t="s">
        <v>193</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210</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193</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89</v>
      </c>
      <c r="B92" s="32"/>
      <c r="C92" s="32"/>
      <c r="D92" s="16">
        <f>D93+D102+D121+D127+D133+D113+D137+D141+D146+D151</f>
        <v>195147</v>
      </c>
      <c r="E92" s="32"/>
      <c r="F92" s="16">
        <f aca="true" t="shared" si="17" ref="F92:Q92">F93+F102+F121+F127+F133+F113+F137+F141+F146+F151</f>
        <v>0</v>
      </c>
      <c r="G92" s="16">
        <f t="shared" si="17"/>
        <v>0</v>
      </c>
      <c r="H92" s="16">
        <f t="shared" si="17"/>
        <v>188074</v>
      </c>
      <c r="I92" s="16">
        <f t="shared" si="17"/>
        <v>0</v>
      </c>
      <c r="J92" s="16">
        <f t="shared" si="17"/>
        <v>7073</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91</v>
      </c>
      <c r="B93" s="24">
        <v>70101</v>
      </c>
      <c r="C93" s="24"/>
      <c r="D93" s="24">
        <f>D98+D99+D96+D95+D97+D100+D94+D101</f>
        <v>-36127</v>
      </c>
      <c r="E93" s="24"/>
      <c r="F93" s="24">
        <f aca="true" t="shared" si="18" ref="F93:Q93">F98+F99+F96+F95+F97+F100+F94+F101</f>
        <v>0</v>
      </c>
      <c r="G93" s="24">
        <f t="shared" si="18"/>
        <v>-36127</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129</v>
      </c>
      <c r="B94" s="25"/>
      <c r="C94" s="25">
        <v>2111</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197</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c r="A98" s="5" t="s">
        <v>140</v>
      </c>
      <c r="B98" s="22"/>
      <c r="C98" s="22">
        <v>2210</v>
      </c>
      <c r="D98" s="21">
        <f t="shared" si="19"/>
        <v>-36127</v>
      </c>
      <c r="E98" s="22"/>
      <c r="F98" s="22"/>
      <c r="G98" s="22">
        <v>-36127</v>
      </c>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196</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c r="A102" s="23" t="s">
        <v>68</v>
      </c>
      <c r="B102" s="28">
        <v>70201</v>
      </c>
      <c r="C102" s="28"/>
      <c r="D102" s="29">
        <f>D103+D104+D105+D106+D107+D109+D112+D111+D108+D110</f>
        <v>23864</v>
      </c>
      <c r="E102" s="28"/>
      <c r="F102" s="29">
        <f aca="true" t="shared" si="20" ref="F102:Q102">F103+F104+F105+F106+F107+F109+F112+F111+F108+F110</f>
        <v>0</v>
      </c>
      <c r="G102" s="29">
        <f t="shared" si="20"/>
        <v>-164210</v>
      </c>
      <c r="H102" s="29">
        <f t="shared" si="20"/>
        <v>188074</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63">
      <c r="A103" s="5" t="s">
        <v>646</v>
      </c>
      <c r="B103" s="22"/>
      <c r="C103" s="22">
        <v>2271</v>
      </c>
      <c r="D103" s="21">
        <f aca="true" t="shared" si="21" ref="D103:D112">F103+G103+H103+I103+J103+K103+L103+M103+N103+O103+P103+Q103</f>
        <v>256674</v>
      </c>
      <c r="E103" s="22"/>
      <c r="F103" s="22"/>
      <c r="G103" s="22"/>
      <c r="H103" s="22">
        <v>256674</v>
      </c>
      <c r="I103" s="22"/>
      <c r="J103" s="22"/>
      <c r="K103" s="22"/>
      <c r="L103" s="22"/>
      <c r="M103" s="22"/>
      <c r="N103" s="22"/>
      <c r="O103" s="22"/>
      <c r="P103" s="22"/>
      <c r="Q103" s="22"/>
    </row>
    <row r="104" spans="1:17" ht="29.25" customHeight="1">
      <c r="A104" s="5" t="s">
        <v>148</v>
      </c>
      <c r="B104" s="22"/>
      <c r="C104" s="22">
        <v>2240</v>
      </c>
      <c r="D104" s="21">
        <f t="shared" si="21"/>
        <v>-62281</v>
      </c>
      <c r="E104" s="22"/>
      <c r="F104" s="22"/>
      <c r="G104" s="22">
        <v>-75660</v>
      </c>
      <c r="H104" s="22">
        <v>13379</v>
      </c>
      <c r="I104" s="22"/>
      <c r="J104" s="22"/>
      <c r="K104" s="22"/>
      <c r="L104" s="22"/>
      <c r="M104" s="22"/>
      <c r="N104" s="22"/>
      <c r="O104" s="22"/>
      <c r="P104" s="22"/>
      <c r="Q104" s="22"/>
    </row>
    <row r="105" spans="1:17" ht="36" customHeight="1">
      <c r="A105" s="5" t="s">
        <v>647</v>
      </c>
      <c r="B105" s="22"/>
      <c r="C105" s="22">
        <v>2271</v>
      </c>
      <c r="D105" s="21">
        <f t="shared" si="21"/>
        <v>-256674</v>
      </c>
      <c r="E105" s="22"/>
      <c r="F105" s="22"/>
      <c r="G105" s="22"/>
      <c r="H105" s="22">
        <v>-256674</v>
      </c>
      <c r="I105" s="22"/>
      <c r="J105" s="22"/>
      <c r="K105" s="22"/>
      <c r="L105" s="22"/>
      <c r="M105" s="22"/>
      <c r="N105" s="22"/>
      <c r="O105" s="22"/>
      <c r="P105" s="22"/>
      <c r="Q105" s="22"/>
    </row>
    <row r="106" spans="1:17" ht="18" customHeight="1">
      <c r="A106" s="5" t="s">
        <v>135</v>
      </c>
      <c r="B106" s="22"/>
      <c r="C106" s="22">
        <v>2230</v>
      </c>
      <c r="D106" s="21">
        <f t="shared" si="21"/>
        <v>7455</v>
      </c>
      <c r="E106" s="22"/>
      <c r="F106" s="22"/>
      <c r="G106" s="22"/>
      <c r="H106" s="22">
        <v>7455</v>
      </c>
      <c r="I106" s="22"/>
      <c r="J106" s="22"/>
      <c r="K106" s="22"/>
      <c r="L106" s="22"/>
      <c r="M106" s="22"/>
      <c r="N106" s="22"/>
      <c r="O106" s="22"/>
      <c r="P106" s="22"/>
      <c r="Q106" s="22"/>
    </row>
    <row r="107" spans="1:17" ht="78" customHeight="1" hidden="1">
      <c r="A107" s="20" t="s">
        <v>196</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127</v>
      </c>
      <c r="B108" s="22"/>
      <c r="C108" s="22">
        <v>2250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15.75" hidden="1">
      <c r="A110" s="5" t="s">
        <v>129</v>
      </c>
      <c r="B110" s="22"/>
      <c r="C110" s="22">
        <v>2111</v>
      </c>
      <c r="D110" s="21">
        <f t="shared" si="21"/>
        <v>0</v>
      </c>
      <c r="E110" s="22"/>
      <c r="F110" s="21"/>
      <c r="G110" s="21"/>
      <c r="H110" s="21"/>
      <c r="I110" s="21"/>
      <c r="J110" s="21"/>
      <c r="K110" s="21"/>
      <c r="L110" s="21"/>
      <c r="M110" s="21"/>
      <c r="N110" s="21"/>
      <c r="O110" s="21"/>
      <c r="P110" s="21"/>
      <c r="Q110" s="21"/>
    </row>
    <row r="111" spans="1:17" ht="31.5">
      <c r="A111" s="5" t="s">
        <v>140</v>
      </c>
      <c r="B111" s="22"/>
      <c r="C111" s="22">
        <v>2210</v>
      </c>
      <c r="D111" s="21">
        <f t="shared" si="21"/>
        <v>78690</v>
      </c>
      <c r="E111" s="22"/>
      <c r="F111" s="21"/>
      <c r="G111" s="21">
        <v>-88550</v>
      </c>
      <c r="H111" s="21">
        <v>167240</v>
      </c>
      <c r="I111" s="21"/>
      <c r="J111" s="21"/>
      <c r="K111" s="21"/>
      <c r="L111" s="21"/>
      <c r="M111" s="21"/>
      <c r="N111" s="21"/>
      <c r="O111" s="21"/>
      <c r="P111" s="21"/>
      <c r="Q111" s="21"/>
    </row>
    <row r="112" spans="1:17" ht="29.25" customHeight="1" hidden="1">
      <c r="A112" s="5" t="s">
        <v>22</v>
      </c>
      <c r="B112" s="22"/>
      <c r="C112" s="22">
        <v>2120</v>
      </c>
      <c r="D112" s="21">
        <f t="shared" si="21"/>
        <v>0</v>
      </c>
      <c r="E112" s="22"/>
      <c r="F112" s="21"/>
      <c r="G112" s="21"/>
      <c r="H112" s="21"/>
      <c r="I112" s="21"/>
      <c r="J112" s="21"/>
      <c r="K112" s="21"/>
      <c r="L112" s="21"/>
      <c r="M112" s="21"/>
      <c r="N112" s="21"/>
      <c r="O112" s="21"/>
      <c r="P112" s="21"/>
      <c r="Q112" s="21"/>
    </row>
    <row r="113" spans="1:17" s="30" customFormat="1" ht="60.75" customHeight="1">
      <c r="A113" s="23" t="s">
        <v>141</v>
      </c>
      <c r="B113" s="28">
        <v>70401</v>
      </c>
      <c r="C113" s="28"/>
      <c r="D113" s="29">
        <f>D114+D119+D120+D115+D116+D117+D118</f>
        <v>7073</v>
      </c>
      <c r="E113" s="28"/>
      <c r="F113" s="29">
        <f aca="true" t="shared" si="22" ref="F113:Q113">F114+F119+F120+F115+F116+F117+F118</f>
        <v>0</v>
      </c>
      <c r="G113" s="29">
        <f t="shared" si="22"/>
        <v>0</v>
      </c>
      <c r="H113" s="29">
        <f t="shared" si="22"/>
        <v>0</v>
      </c>
      <c r="I113" s="29">
        <f t="shared" si="22"/>
        <v>0</v>
      </c>
      <c r="J113" s="29">
        <f t="shared" si="22"/>
        <v>7073</v>
      </c>
      <c r="K113" s="29">
        <f t="shared" si="22"/>
        <v>0</v>
      </c>
      <c r="L113" s="29">
        <f t="shared" si="22"/>
        <v>0</v>
      </c>
      <c r="M113" s="29">
        <f t="shared" si="22"/>
        <v>0</v>
      </c>
      <c r="N113" s="29">
        <f t="shared" si="22"/>
        <v>0</v>
      </c>
      <c r="O113" s="29">
        <f t="shared" si="22"/>
        <v>0</v>
      </c>
      <c r="P113" s="29">
        <f t="shared" si="22"/>
        <v>0</v>
      </c>
      <c r="Q113" s="29">
        <f t="shared" si="22"/>
        <v>0</v>
      </c>
    </row>
    <row r="114" spans="1:17" ht="15.75">
      <c r="A114" s="5" t="s">
        <v>129</v>
      </c>
      <c r="B114" s="22"/>
      <c r="C114" s="22">
        <v>2111</v>
      </c>
      <c r="D114" s="21">
        <f aca="true" t="shared" si="23" ref="D114:D120">F114+G114+H114+I114+J114+K114+L114+M114+N114+O114+P114+Q114</f>
        <v>-8000</v>
      </c>
      <c r="E114" s="22"/>
      <c r="F114" s="21"/>
      <c r="G114" s="21"/>
      <c r="H114" s="21"/>
      <c r="I114" s="21">
        <v>-8000</v>
      </c>
      <c r="J114" s="21"/>
      <c r="K114" s="21"/>
      <c r="L114" s="21"/>
      <c r="M114" s="21"/>
      <c r="N114" s="21"/>
      <c r="O114" s="21"/>
      <c r="P114" s="21"/>
      <c r="Q114" s="21"/>
    </row>
    <row r="115" spans="1:17" ht="78.75" hidden="1">
      <c r="A115" s="20" t="s">
        <v>196</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c r="A117" s="5" t="s">
        <v>140</v>
      </c>
      <c r="B117" s="22"/>
      <c r="C117" s="22">
        <v>2210</v>
      </c>
      <c r="D117" s="21">
        <f t="shared" si="23"/>
        <v>6773</v>
      </c>
      <c r="E117" s="22"/>
      <c r="F117" s="21"/>
      <c r="G117" s="21"/>
      <c r="H117" s="21"/>
      <c r="I117" s="21"/>
      <c r="J117" s="21">
        <v>6773</v>
      </c>
      <c r="K117" s="21"/>
      <c r="L117" s="21"/>
      <c r="M117" s="21"/>
      <c r="N117" s="21"/>
      <c r="O117" s="21"/>
      <c r="P117" s="21"/>
      <c r="Q117" s="21"/>
    </row>
    <row r="118" spans="1:17" ht="31.5">
      <c r="A118" s="5" t="s">
        <v>152</v>
      </c>
      <c r="B118" s="22"/>
      <c r="C118" s="22">
        <v>2240</v>
      </c>
      <c r="D118" s="21">
        <f t="shared" si="23"/>
        <v>300</v>
      </c>
      <c r="E118" s="22"/>
      <c r="F118" s="21"/>
      <c r="G118" s="21"/>
      <c r="H118" s="21"/>
      <c r="I118" s="21"/>
      <c r="J118" s="21">
        <v>300</v>
      </c>
      <c r="K118" s="21"/>
      <c r="L118" s="21"/>
      <c r="M118" s="21"/>
      <c r="N118" s="21"/>
      <c r="O118" s="21"/>
      <c r="P118" s="21"/>
      <c r="Q118" s="21"/>
    </row>
    <row r="119" spans="1:17" ht="31.5" customHeight="1" hidden="1">
      <c r="A119" s="5" t="s">
        <v>22</v>
      </c>
      <c r="B119" s="22"/>
      <c r="C119" s="22">
        <v>2120</v>
      </c>
      <c r="D119" s="21">
        <f t="shared" si="23"/>
        <v>0</v>
      </c>
      <c r="E119" s="22"/>
      <c r="F119" s="21"/>
      <c r="G119" s="21"/>
      <c r="H119" s="21"/>
      <c r="I119" s="21"/>
      <c r="J119" s="21"/>
      <c r="K119" s="21"/>
      <c r="L119" s="21"/>
      <c r="M119" s="21"/>
      <c r="N119" s="21"/>
      <c r="O119" s="21"/>
      <c r="P119" s="21"/>
      <c r="Q119" s="21"/>
    </row>
    <row r="120" spans="1:17" ht="15.75">
      <c r="A120" s="5" t="s">
        <v>131</v>
      </c>
      <c r="B120" s="22"/>
      <c r="C120" s="22">
        <v>2271</v>
      </c>
      <c r="D120" s="21">
        <f t="shared" si="23"/>
        <v>8000</v>
      </c>
      <c r="E120" s="22"/>
      <c r="F120" s="21"/>
      <c r="G120" s="21"/>
      <c r="H120" s="21"/>
      <c r="I120" s="21">
        <v>8000</v>
      </c>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196</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201</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196</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410</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411</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377</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c r="A151" s="23" t="s">
        <v>108</v>
      </c>
      <c r="B151" s="28">
        <v>10116</v>
      </c>
      <c r="C151" s="28"/>
      <c r="D151" s="29">
        <f>D152+D153+D154+D155</f>
        <v>200337</v>
      </c>
      <c r="E151" s="28"/>
      <c r="F151" s="29">
        <f aca="true" t="shared" si="30" ref="F151:Q151">F152+F153+F154+F155</f>
        <v>0</v>
      </c>
      <c r="G151" s="29">
        <f t="shared" si="30"/>
        <v>200337</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377</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15.75">
      <c r="A154" s="5" t="s">
        <v>129</v>
      </c>
      <c r="B154" s="22"/>
      <c r="C154" s="22">
        <v>2111</v>
      </c>
      <c r="D154" s="21">
        <f>F154+G154+H154+I154+J154+K154+L154+M154+N154+O154+P154+Q154</f>
        <v>164210</v>
      </c>
      <c r="E154" s="22"/>
      <c r="F154" s="22"/>
      <c r="G154" s="22">
        <v>164210</v>
      </c>
      <c r="H154" s="22"/>
      <c r="I154" s="22"/>
      <c r="J154" s="22"/>
      <c r="K154" s="22"/>
      <c r="L154" s="22"/>
      <c r="M154" s="22"/>
      <c r="N154" s="22"/>
      <c r="O154" s="22"/>
      <c r="P154" s="22"/>
      <c r="Q154" s="22"/>
    </row>
    <row r="155" spans="1:17" ht="31.5">
      <c r="A155" s="5" t="s">
        <v>22</v>
      </c>
      <c r="B155" s="22"/>
      <c r="C155" s="22">
        <v>2120</v>
      </c>
      <c r="D155" s="21">
        <f>F155+G155+H155+I155+J155+K155+L155+M155+N155+O155+P155+Q155</f>
        <v>36127</v>
      </c>
      <c r="E155" s="22"/>
      <c r="F155" s="22"/>
      <c r="G155" s="22">
        <v>36127</v>
      </c>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197</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194</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196</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hidden="1">
      <c r="A168" s="34" t="s">
        <v>81</v>
      </c>
      <c r="B168" s="35"/>
      <c r="C168" s="35"/>
      <c r="D168" s="35">
        <f>D176+D193+D202+D169+D221+D224+D226+D231+D234+D237+D239</f>
        <v>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hidden="1">
      <c r="A176" s="23" t="s">
        <v>146</v>
      </c>
      <c r="B176" s="28">
        <v>100103</v>
      </c>
      <c r="C176" s="28"/>
      <c r="D176" s="28">
        <f>D177</f>
        <v>0</v>
      </c>
      <c r="E176" s="28">
        <f aca="true" t="shared" si="38" ref="E176:Q176">E177</f>
        <v>0</v>
      </c>
      <c r="F176" s="28">
        <f>F177</f>
        <v>0</v>
      </c>
      <c r="G176" s="28">
        <f t="shared" si="38"/>
        <v>0</v>
      </c>
      <c r="H176" s="28">
        <f t="shared" si="38"/>
        <v>0</v>
      </c>
      <c r="I176" s="28">
        <f t="shared" si="38"/>
        <v>0</v>
      </c>
      <c r="J176" s="28">
        <f t="shared" si="38"/>
        <v>0</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hidden="1">
      <c r="A177" s="20" t="s">
        <v>134</v>
      </c>
      <c r="B177" s="25"/>
      <c r="C177" s="25">
        <v>2610</v>
      </c>
      <c r="D177" s="21">
        <f>F177+G177+H177+I177+J177+K177+L177+M177+N177+O177+P177+Q177</f>
        <v>0</v>
      </c>
      <c r="E177" s="25"/>
      <c r="F177" s="25">
        <f>SUM(F178:F188)</f>
        <v>0</v>
      </c>
      <c r="G177" s="25">
        <f aca="true" t="shared" si="39" ref="G177:Q177">SUM(G178:G188)</f>
        <v>0</v>
      </c>
      <c r="H177" s="25">
        <f t="shared" si="39"/>
        <v>0</v>
      </c>
      <c r="I177" s="25">
        <f t="shared" si="39"/>
        <v>0</v>
      </c>
      <c r="J177" s="25">
        <f t="shared" si="39"/>
        <v>0</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412</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2.75" customHeight="1" hidden="1">
      <c r="A179" s="23" t="s">
        <v>441</v>
      </c>
      <c r="B179" s="28"/>
      <c r="C179" s="28"/>
      <c r="D179" s="29">
        <f t="shared" si="40"/>
        <v>0</v>
      </c>
      <c r="E179" s="28"/>
      <c r="F179" s="29"/>
      <c r="G179" s="29"/>
      <c r="H179" s="29"/>
      <c r="I179" s="29"/>
      <c r="J179" s="29"/>
      <c r="K179" s="29"/>
      <c r="L179" s="29"/>
      <c r="M179" s="29"/>
      <c r="N179" s="29"/>
      <c r="O179" s="29"/>
      <c r="P179" s="29"/>
      <c r="Q179" s="29"/>
    </row>
    <row r="180" spans="1:17" s="30" customFormat="1" ht="45.75" customHeight="1" hidden="1">
      <c r="A180" s="23" t="s">
        <v>442</v>
      </c>
      <c r="B180" s="28"/>
      <c r="C180" s="28"/>
      <c r="D180" s="29">
        <f t="shared" si="40"/>
        <v>0</v>
      </c>
      <c r="E180" s="28"/>
      <c r="F180" s="29"/>
      <c r="G180" s="29"/>
      <c r="H180" s="29"/>
      <c r="I180" s="29"/>
      <c r="J180" s="29"/>
      <c r="K180" s="29"/>
      <c r="L180" s="29"/>
      <c r="M180" s="29"/>
      <c r="N180" s="29"/>
      <c r="O180" s="29"/>
      <c r="P180" s="29"/>
      <c r="Q180" s="29"/>
    </row>
    <row r="181" spans="1:17" s="30" customFormat="1" ht="47.25" hidden="1">
      <c r="A181" s="23" t="s">
        <v>443</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413</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414</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415</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416</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417</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418</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402</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419</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420</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421</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423</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422</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444</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445</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446</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391</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427</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427</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164</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644</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164</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427</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186</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187</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168</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163</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364</v>
      </c>
      <c r="B221" s="28" t="s">
        <v>363</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189</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202</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188</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365</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366</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326</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204</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325</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367</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368</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376</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403</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424</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425</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404</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373</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374</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375</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194</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196</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180</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196</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197</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c r="A272" s="34" t="s">
        <v>106</v>
      </c>
      <c r="B272" s="35"/>
      <c r="C272" s="35"/>
      <c r="D272" s="35">
        <f>D273+D283+D286+D290+D292</f>
        <v>166788</v>
      </c>
      <c r="E272" s="35">
        <f aca="true" t="shared" si="69" ref="E272:Q272">E273+E283+E286+E290+E292</f>
        <v>0</v>
      </c>
      <c r="F272" s="35">
        <f t="shared" si="69"/>
        <v>0</v>
      </c>
      <c r="G272" s="35">
        <f t="shared" si="69"/>
        <v>0</v>
      </c>
      <c r="H272" s="35">
        <f t="shared" si="69"/>
        <v>0</v>
      </c>
      <c r="I272" s="35">
        <f t="shared" si="69"/>
        <v>0</v>
      </c>
      <c r="J272" s="35">
        <f t="shared" si="69"/>
        <v>166788</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c r="A273" s="33" t="s">
        <v>66</v>
      </c>
      <c r="B273" s="24">
        <v>10116</v>
      </c>
      <c r="C273" s="24"/>
      <c r="D273" s="24">
        <f>D274+D275+D276+D277+D278+D279+D280+D281+D282</f>
        <v>166788</v>
      </c>
      <c r="E273" s="24"/>
      <c r="F273" s="24">
        <f aca="true" t="shared" si="70" ref="F273:Q273">F274+F275+F276+F277+F278+F279+F280+F281+F282</f>
        <v>0</v>
      </c>
      <c r="G273" s="24">
        <f t="shared" si="70"/>
        <v>0</v>
      </c>
      <c r="H273" s="24">
        <f t="shared" si="70"/>
        <v>0</v>
      </c>
      <c r="I273" s="24">
        <f t="shared" si="70"/>
        <v>0</v>
      </c>
      <c r="J273" s="24">
        <f t="shared" si="70"/>
        <v>166788</v>
      </c>
      <c r="K273" s="24">
        <f t="shared" si="70"/>
        <v>0</v>
      </c>
      <c r="L273" s="24">
        <f t="shared" si="70"/>
        <v>0</v>
      </c>
      <c r="M273" s="24">
        <f t="shared" si="70"/>
        <v>0</v>
      </c>
      <c r="N273" s="24">
        <f t="shared" si="70"/>
        <v>0</v>
      </c>
      <c r="O273" s="24">
        <f t="shared" si="70"/>
        <v>0</v>
      </c>
      <c r="P273" s="24">
        <f t="shared" si="70"/>
        <v>0</v>
      </c>
      <c r="Q273" s="24">
        <f t="shared" si="70"/>
        <v>0</v>
      </c>
    </row>
    <row r="274" spans="1:17" ht="31.5">
      <c r="A274" s="5" t="s">
        <v>148</v>
      </c>
      <c r="B274" s="22"/>
      <c r="C274" s="22">
        <v>2240</v>
      </c>
      <c r="D274" s="26">
        <f aca="true" t="shared" si="71" ref="D274:D282">F274+G274+H274+I274+J274+K274+L274+M274+N274+O274+P274+Q274</f>
        <v>132100</v>
      </c>
      <c r="E274" s="22"/>
      <c r="F274" s="22"/>
      <c r="G274" s="22"/>
      <c r="H274" s="22"/>
      <c r="I274" s="22"/>
      <c r="J274" s="22">
        <v>132100</v>
      </c>
      <c r="K274" s="22"/>
      <c r="L274" s="22"/>
      <c r="M274" s="22"/>
      <c r="N274" s="22"/>
      <c r="O274" s="22"/>
      <c r="P274" s="22"/>
      <c r="Q274" s="22"/>
    </row>
    <row r="275" spans="1:17" ht="15.75" hidden="1">
      <c r="A275" s="5" t="s">
        <v>197</v>
      </c>
      <c r="B275" s="22"/>
      <c r="C275" s="22">
        <v>2800</v>
      </c>
      <c r="D275" s="26">
        <f t="shared" si="71"/>
        <v>0</v>
      </c>
      <c r="E275" s="22"/>
      <c r="F275" s="22"/>
      <c r="G275" s="22"/>
      <c r="H275" s="22"/>
      <c r="I275" s="22"/>
      <c r="J275" s="22"/>
      <c r="K275" s="22"/>
      <c r="L275" s="22"/>
      <c r="M275" s="22"/>
      <c r="N275" s="22"/>
      <c r="O275" s="22"/>
      <c r="P275" s="22"/>
      <c r="Q275" s="22"/>
    </row>
    <row r="276" spans="1:17" ht="31.5">
      <c r="A276" s="5" t="s">
        <v>140</v>
      </c>
      <c r="B276" s="22"/>
      <c r="C276" s="22">
        <v>2210</v>
      </c>
      <c r="D276" s="26">
        <f t="shared" si="71"/>
        <v>34688</v>
      </c>
      <c r="E276" s="22"/>
      <c r="F276" s="22"/>
      <c r="G276" s="22"/>
      <c r="H276" s="22"/>
      <c r="I276" s="22"/>
      <c r="J276" s="22">
        <v>34688</v>
      </c>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199</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384</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439</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440</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18480</v>
      </c>
      <c r="E294" s="32">
        <v>-5</v>
      </c>
      <c r="F294" s="32">
        <f aca="true" t="shared" si="76" ref="F294:Q294">F295+F304+F307+F315+F323+F325</f>
        <v>0</v>
      </c>
      <c r="G294" s="32">
        <f t="shared" si="76"/>
        <v>0</v>
      </c>
      <c r="H294" s="32">
        <f t="shared" si="76"/>
        <v>0</v>
      </c>
      <c r="I294" s="32">
        <f t="shared" si="76"/>
        <v>0</v>
      </c>
      <c r="J294" s="32">
        <f t="shared" si="76"/>
        <v>18480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hidden="1">
      <c r="A295" s="23" t="s">
        <v>161</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hidden="1">
      <c r="A300" s="5" t="s">
        <v>148</v>
      </c>
      <c r="B300" s="22"/>
      <c r="C300" s="22">
        <v>2240</v>
      </c>
      <c r="D300" s="26">
        <f t="shared" si="78"/>
        <v>0</v>
      </c>
      <c r="E300" s="22"/>
      <c r="F300" s="22"/>
      <c r="G300" s="22"/>
      <c r="H300" s="22"/>
      <c r="I300" s="22"/>
      <c r="J300" s="22"/>
      <c r="K300" s="22"/>
      <c r="L300" s="22"/>
      <c r="M300" s="22"/>
      <c r="N300" s="22"/>
      <c r="O300" s="22"/>
      <c r="P300" s="22"/>
      <c r="Q300" s="22"/>
    </row>
    <row r="301" spans="1:17" ht="78.75" hidden="1">
      <c r="A301" s="20" t="s">
        <v>196</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198</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18480</v>
      </c>
      <c r="E307" s="28"/>
      <c r="F307" s="29">
        <f aca="true" t="shared" si="80" ref="F307:Q307">F312+F313+F310+F311+F314+F308+F309</f>
        <v>0</v>
      </c>
      <c r="G307" s="29">
        <f t="shared" si="80"/>
        <v>0</v>
      </c>
      <c r="H307" s="29">
        <f t="shared" si="80"/>
        <v>0</v>
      </c>
      <c r="I307" s="29">
        <f t="shared" si="80"/>
        <v>0</v>
      </c>
      <c r="J307" s="29">
        <f t="shared" si="80"/>
        <v>18480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196</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22</v>
      </c>
      <c r="B311" s="25"/>
      <c r="C311" s="25">
        <v>2120</v>
      </c>
      <c r="D311" s="26">
        <f t="shared" si="81"/>
        <v>0</v>
      </c>
      <c r="E311" s="25"/>
      <c r="F311" s="26"/>
      <c r="G311" s="26"/>
      <c r="H311" s="26"/>
      <c r="I311" s="26"/>
      <c r="J311" s="26"/>
      <c r="K311" s="26"/>
      <c r="L311" s="26"/>
      <c r="M311" s="26"/>
      <c r="N311" s="26"/>
      <c r="O311" s="26"/>
      <c r="P311" s="26"/>
      <c r="Q311" s="26"/>
    </row>
    <row r="312" spans="1:17" ht="31.5">
      <c r="A312" s="5" t="s">
        <v>148</v>
      </c>
      <c r="B312" s="22"/>
      <c r="C312" s="22">
        <v>2240</v>
      </c>
      <c r="D312" s="26">
        <f t="shared" si="81"/>
        <v>18480</v>
      </c>
      <c r="E312" s="22"/>
      <c r="F312" s="22"/>
      <c r="G312" s="22"/>
      <c r="H312" s="22"/>
      <c r="I312" s="22"/>
      <c r="J312" s="22">
        <v>18480</v>
      </c>
      <c r="K312" s="22"/>
      <c r="L312" s="22"/>
      <c r="M312" s="22"/>
      <c r="N312" s="22"/>
      <c r="O312" s="22"/>
      <c r="P312" s="22"/>
      <c r="Q312" s="22"/>
    </row>
    <row r="313" spans="1:17" ht="31.5" hidden="1">
      <c r="A313" s="20" t="s">
        <v>140</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129</v>
      </c>
      <c r="B314" s="22"/>
      <c r="C314" s="22">
        <v>2111</v>
      </c>
      <c r="D314" s="26">
        <f t="shared" si="81"/>
        <v>0</v>
      </c>
      <c r="E314" s="22"/>
      <c r="F314" s="22"/>
      <c r="G314" s="22"/>
      <c r="H314" s="22"/>
      <c r="I314" s="22"/>
      <c r="J314" s="22"/>
      <c r="K314" s="22"/>
      <c r="L314" s="22"/>
      <c r="M314" s="22"/>
      <c r="N314" s="22"/>
      <c r="O314" s="22"/>
      <c r="P314" s="22"/>
      <c r="Q314" s="22"/>
    </row>
    <row r="315" spans="1:17" s="30" customFormat="1" ht="47.25" hidden="1">
      <c r="A315" s="23" t="s">
        <v>160</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196</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198</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198</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c r="A341" s="31" t="s">
        <v>107</v>
      </c>
      <c r="B341" s="32"/>
      <c r="C341" s="32"/>
      <c r="D341" s="32">
        <f>D342+D350</f>
        <v>598618</v>
      </c>
      <c r="E341" s="32"/>
      <c r="F341" s="32">
        <f aca="true" t="shared" si="90" ref="F341:Q341">F342+F350</f>
        <v>0</v>
      </c>
      <c r="G341" s="32">
        <f t="shared" si="90"/>
        <v>0</v>
      </c>
      <c r="H341" s="32">
        <f t="shared" si="90"/>
        <v>0</v>
      </c>
      <c r="I341" s="32">
        <f t="shared" si="90"/>
        <v>0</v>
      </c>
      <c r="J341" s="32">
        <f t="shared" si="90"/>
        <v>74800</v>
      </c>
      <c r="K341" s="32">
        <f t="shared" si="90"/>
        <v>74800</v>
      </c>
      <c r="L341" s="32">
        <f t="shared" si="90"/>
        <v>74800</v>
      </c>
      <c r="M341" s="32">
        <f t="shared" si="90"/>
        <v>74800</v>
      </c>
      <c r="N341" s="32">
        <f t="shared" si="90"/>
        <v>74800</v>
      </c>
      <c r="O341" s="32">
        <f t="shared" si="90"/>
        <v>74800</v>
      </c>
      <c r="P341" s="32">
        <f t="shared" si="90"/>
        <v>74800</v>
      </c>
      <c r="Q341" s="32">
        <f t="shared" si="90"/>
        <v>75018</v>
      </c>
    </row>
    <row r="342" spans="1:17" ht="28.5" customHeight="1" hidden="1">
      <c r="A342" s="33" t="s">
        <v>108</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129</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64</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hidden="1">
      <c r="A348" s="5" t="s">
        <v>131</v>
      </c>
      <c r="B348" s="22"/>
      <c r="C348" s="22">
        <v>2271</v>
      </c>
      <c r="D348" s="22">
        <f t="shared" si="92"/>
        <v>0</v>
      </c>
      <c r="E348" s="22"/>
      <c r="F348" s="22"/>
      <c r="G348" s="22"/>
      <c r="H348" s="22"/>
      <c r="I348" s="22"/>
      <c r="J348" s="22"/>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c r="A350" s="23" t="s">
        <v>307</v>
      </c>
      <c r="B350" s="28">
        <v>250380</v>
      </c>
      <c r="C350" s="28"/>
      <c r="D350" s="28">
        <f>D352+D351</f>
        <v>598618</v>
      </c>
      <c r="E350" s="28"/>
      <c r="F350" s="28">
        <f aca="true" t="shared" si="93" ref="F350:Q350">F352+F351</f>
        <v>0</v>
      </c>
      <c r="G350" s="28">
        <f t="shared" si="93"/>
        <v>0</v>
      </c>
      <c r="H350" s="28">
        <f t="shared" si="93"/>
        <v>0</v>
      </c>
      <c r="I350" s="28">
        <f t="shared" si="93"/>
        <v>0</v>
      </c>
      <c r="J350" s="28">
        <f t="shared" si="93"/>
        <v>74800</v>
      </c>
      <c r="K350" s="28">
        <f t="shared" si="93"/>
        <v>74800</v>
      </c>
      <c r="L350" s="28">
        <f t="shared" si="93"/>
        <v>74800</v>
      </c>
      <c r="M350" s="28">
        <f t="shared" si="93"/>
        <v>74800</v>
      </c>
      <c r="N350" s="28">
        <f t="shared" si="93"/>
        <v>74800</v>
      </c>
      <c r="O350" s="28">
        <f t="shared" si="93"/>
        <v>74800</v>
      </c>
      <c r="P350" s="28">
        <f t="shared" si="93"/>
        <v>74800</v>
      </c>
      <c r="Q350" s="28">
        <f t="shared" si="93"/>
        <v>75018</v>
      </c>
    </row>
    <row r="351" spans="1:17" s="27" customFormat="1" ht="47.25">
      <c r="A351" s="48" t="s">
        <v>4</v>
      </c>
      <c r="B351" s="49"/>
      <c r="C351" s="49">
        <v>2620</v>
      </c>
      <c r="D351" s="49">
        <f>F351+G351+H351+I351+J351+K351+L351+M351+N351+O351+P351+Q351</f>
        <v>598618</v>
      </c>
      <c r="E351" s="49"/>
      <c r="F351" s="49"/>
      <c r="G351" s="49"/>
      <c r="H351" s="49"/>
      <c r="I351" s="49"/>
      <c r="J351" s="49">
        <v>74800</v>
      </c>
      <c r="K351" s="49">
        <v>74800</v>
      </c>
      <c r="L351" s="49">
        <v>74800</v>
      </c>
      <c r="M351" s="49">
        <v>74800</v>
      </c>
      <c r="N351" s="49">
        <v>74800</v>
      </c>
      <c r="O351" s="49">
        <v>74800</v>
      </c>
      <c r="P351" s="49">
        <v>74800</v>
      </c>
      <c r="Q351" s="49">
        <v>75018</v>
      </c>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c r="A353" s="52" t="s">
        <v>88</v>
      </c>
      <c r="B353" s="53"/>
      <c r="C353" s="53"/>
      <c r="D353" s="53">
        <f>D354+D364+D366+D374+D386+D393+D400+D359+D382</f>
        <v>164700</v>
      </c>
      <c r="E353" s="53">
        <f aca="true" t="shared" si="94" ref="E353:Q353">E354+E364+E366+E374+E386+E393+E400+E359+E382</f>
        <v>86.7</v>
      </c>
      <c r="F353" s="53">
        <f t="shared" si="94"/>
        <v>0</v>
      </c>
      <c r="G353" s="53">
        <f t="shared" si="94"/>
        <v>0</v>
      </c>
      <c r="H353" s="53">
        <f t="shared" si="94"/>
        <v>0</v>
      </c>
      <c r="I353" s="53">
        <f t="shared" si="94"/>
        <v>0</v>
      </c>
      <c r="J353" s="53">
        <f t="shared" si="94"/>
        <v>164700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c r="A354" s="54" t="s">
        <v>66</v>
      </c>
      <c r="B354" s="55">
        <v>10116</v>
      </c>
      <c r="C354" s="55"/>
      <c r="D354" s="55">
        <f>D355+D356+D357+D358</f>
        <v>-17598</v>
      </c>
      <c r="E354" s="55"/>
      <c r="F354" s="55">
        <f aca="true" t="shared" si="95" ref="F354:Q354">F355+F356+F357+F358</f>
        <v>0</v>
      </c>
      <c r="G354" s="55">
        <f t="shared" si="95"/>
        <v>0</v>
      </c>
      <c r="H354" s="55">
        <f t="shared" si="95"/>
        <v>-17598</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196</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15.75">
      <c r="A357" s="50" t="s">
        <v>64</v>
      </c>
      <c r="B357" s="51"/>
      <c r="C357" s="51">
        <v>2120</v>
      </c>
      <c r="D357" s="51">
        <f>F357+G357+H357+I357+J357+K357+L357+M357+N357+O357+P357+Q357</f>
        <v>-2398</v>
      </c>
      <c r="E357" s="51"/>
      <c r="F357" s="51"/>
      <c r="G357" s="51"/>
      <c r="H357" s="51">
        <v>-2398</v>
      </c>
      <c r="I357" s="51"/>
      <c r="J357" s="51"/>
      <c r="K357" s="51"/>
      <c r="L357" s="51"/>
      <c r="M357" s="51"/>
      <c r="N357" s="51"/>
      <c r="O357" s="51"/>
      <c r="P357" s="51"/>
      <c r="Q357" s="51"/>
    </row>
    <row r="358" spans="1:17" ht="15.75">
      <c r="A358" s="5" t="s">
        <v>129</v>
      </c>
      <c r="B358" s="51"/>
      <c r="C358" s="51">
        <v>2111</v>
      </c>
      <c r="D358" s="51">
        <f>F358+G358+H358+I358+J358+K358+L358+M358+N358+O358+P358+Q358</f>
        <v>-15200</v>
      </c>
      <c r="E358" s="51"/>
      <c r="F358" s="51"/>
      <c r="G358" s="51"/>
      <c r="H358" s="51">
        <v>-15200</v>
      </c>
      <c r="I358" s="51"/>
      <c r="J358" s="51"/>
      <c r="K358" s="51"/>
      <c r="L358" s="51"/>
      <c r="M358" s="51"/>
      <c r="N358" s="51"/>
      <c r="O358" s="51"/>
      <c r="P358" s="51"/>
      <c r="Q358" s="51"/>
    </row>
    <row r="359" spans="1:17" s="30" customFormat="1" ht="15.75">
      <c r="A359" s="56" t="s">
        <v>109</v>
      </c>
      <c r="B359" s="57">
        <v>110103</v>
      </c>
      <c r="C359" s="57"/>
      <c r="D359" s="57">
        <f>D360+D361+D362+D363</f>
        <v>31000</v>
      </c>
      <c r="E359" s="57"/>
      <c r="F359" s="57">
        <f aca="true" t="shared" si="96" ref="F359:Q359">F360+F361+F362+F363</f>
        <v>0</v>
      </c>
      <c r="G359" s="57">
        <f t="shared" si="96"/>
        <v>0</v>
      </c>
      <c r="H359" s="57">
        <f t="shared" si="96"/>
        <v>0</v>
      </c>
      <c r="I359" s="57">
        <f t="shared" si="96"/>
        <v>0</v>
      </c>
      <c r="J359" s="57">
        <f t="shared" si="96"/>
        <v>31000</v>
      </c>
      <c r="K359" s="57">
        <f t="shared" si="96"/>
        <v>0</v>
      </c>
      <c r="L359" s="57">
        <f t="shared" si="96"/>
        <v>0</v>
      </c>
      <c r="M359" s="57">
        <f t="shared" si="96"/>
        <v>0</v>
      </c>
      <c r="N359" s="57">
        <f t="shared" si="96"/>
        <v>0</v>
      </c>
      <c r="O359" s="57">
        <f t="shared" si="96"/>
        <v>0</v>
      </c>
      <c r="P359" s="57">
        <f t="shared" si="96"/>
        <v>0</v>
      </c>
      <c r="Q359" s="57">
        <f t="shared" si="96"/>
        <v>0</v>
      </c>
    </row>
    <row r="360" spans="1:17" ht="31.5">
      <c r="A360" s="50" t="s">
        <v>140</v>
      </c>
      <c r="B360" s="51"/>
      <c r="C360" s="51">
        <v>2210</v>
      </c>
      <c r="D360" s="51">
        <f>F360+G360+H360+I360+J360+K360+L360+M360+N360+O360+P360+Q360</f>
        <v>25000</v>
      </c>
      <c r="E360" s="51"/>
      <c r="F360" s="51"/>
      <c r="G360" s="51"/>
      <c r="H360" s="51"/>
      <c r="I360" s="51"/>
      <c r="J360" s="51">
        <v>25000</v>
      </c>
      <c r="K360" s="51"/>
      <c r="L360" s="51"/>
      <c r="M360" s="51"/>
      <c r="N360" s="51"/>
      <c r="O360" s="51"/>
      <c r="P360" s="51"/>
      <c r="Q360" s="51"/>
    </row>
    <row r="361" spans="1:17" ht="31.5">
      <c r="A361" s="50" t="s">
        <v>152</v>
      </c>
      <c r="B361" s="51"/>
      <c r="C361" s="51">
        <v>2240</v>
      </c>
      <c r="D361" s="51">
        <f>F361+G361+H361+I361+J361+K361+L361+M361+N361+O361+P361+Q361</f>
        <v>6000</v>
      </c>
      <c r="E361" s="51"/>
      <c r="F361" s="51"/>
      <c r="G361" s="51"/>
      <c r="H361" s="51"/>
      <c r="I361" s="51"/>
      <c r="J361" s="51">
        <v>6000</v>
      </c>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c r="A364" s="54" t="s">
        <v>97</v>
      </c>
      <c r="B364" s="55">
        <v>110102</v>
      </c>
      <c r="C364" s="55"/>
      <c r="D364" s="55">
        <f>D365</f>
        <v>7076</v>
      </c>
      <c r="E364" s="55"/>
      <c r="F364" s="55">
        <f aca="true" t="shared" si="97" ref="F364:Q364">F365</f>
        <v>0</v>
      </c>
      <c r="G364" s="55">
        <f t="shared" si="97"/>
        <v>0</v>
      </c>
      <c r="H364" s="55">
        <f t="shared" si="97"/>
        <v>7076</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c r="A365" s="50" t="s">
        <v>200</v>
      </c>
      <c r="B365" s="51"/>
      <c r="C365" s="51">
        <v>2610</v>
      </c>
      <c r="D365" s="51">
        <f>F365+G365+H365+I365+J365+K365+L365+M365+N365+O365+P365+Q365</f>
        <v>7076</v>
      </c>
      <c r="E365" s="51"/>
      <c r="F365" s="51"/>
      <c r="G365" s="51"/>
      <c r="H365" s="51">
        <v>7076</v>
      </c>
      <c r="I365" s="51"/>
      <c r="J365" s="51"/>
      <c r="K365" s="51"/>
      <c r="L365" s="51"/>
      <c r="M365" s="51"/>
      <c r="N365" s="51"/>
      <c r="O365" s="51"/>
      <c r="P365" s="51"/>
      <c r="Q365" s="51"/>
    </row>
    <row r="366" spans="1:17" s="19" customFormat="1" ht="15.75">
      <c r="A366" s="54" t="s">
        <v>98</v>
      </c>
      <c r="B366" s="55">
        <v>110201</v>
      </c>
      <c r="C366" s="55"/>
      <c r="D366" s="55">
        <f>D367+D368+D369+D370+D372+D373+D371</f>
        <v>8602</v>
      </c>
      <c r="E366" s="55"/>
      <c r="F366" s="55">
        <f aca="true" t="shared" si="98" ref="F366:Q366">F367+F368+F369+F370+F372+F373+F371</f>
        <v>0</v>
      </c>
      <c r="G366" s="55">
        <f t="shared" si="98"/>
        <v>0</v>
      </c>
      <c r="H366" s="55">
        <f t="shared" si="98"/>
        <v>8602</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c r="A368" s="50" t="s">
        <v>22</v>
      </c>
      <c r="B368" s="51"/>
      <c r="C368" s="51">
        <v>2120</v>
      </c>
      <c r="D368" s="51">
        <f t="shared" si="99"/>
        <v>3355</v>
      </c>
      <c r="E368" s="51"/>
      <c r="F368" s="51"/>
      <c r="G368" s="51"/>
      <c r="H368" s="51">
        <v>3355</v>
      </c>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c r="A371" s="50" t="s">
        <v>129</v>
      </c>
      <c r="B371" s="51"/>
      <c r="C371" s="51">
        <v>2111</v>
      </c>
      <c r="D371" s="51">
        <f t="shared" si="99"/>
        <v>5247</v>
      </c>
      <c r="E371" s="51"/>
      <c r="F371" s="51"/>
      <c r="G371" s="51"/>
      <c r="H371" s="51">
        <v>5247</v>
      </c>
      <c r="I371" s="51"/>
      <c r="J371" s="51"/>
      <c r="K371" s="51"/>
      <c r="L371" s="51"/>
      <c r="M371" s="51"/>
      <c r="N371" s="51"/>
      <c r="O371" s="51"/>
      <c r="P371" s="51"/>
      <c r="Q371" s="51"/>
    </row>
    <row r="372" spans="1:17" ht="78.75" hidden="1">
      <c r="A372" s="50" t="s">
        <v>196</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c r="A374" s="54" t="s">
        <v>99</v>
      </c>
      <c r="B374" s="55">
        <v>110202</v>
      </c>
      <c r="C374" s="55"/>
      <c r="D374" s="55">
        <f>D376+D377+D378+D379+D375+D380+D381</f>
        <v>1000</v>
      </c>
      <c r="E374" s="55">
        <v>70</v>
      </c>
      <c r="F374" s="55">
        <f aca="true" t="shared" si="100" ref="F374:Q374">F376+F377+F378+F379+F375+F380+F381</f>
        <v>0</v>
      </c>
      <c r="G374" s="55">
        <f t="shared" si="100"/>
        <v>0</v>
      </c>
      <c r="H374" s="55">
        <f t="shared" si="100"/>
        <v>1000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c r="A377" s="50" t="s">
        <v>64</v>
      </c>
      <c r="B377" s="51"/>
      <c r="C377" s="51">
        <v>2120</v>
      </c>
      <c r="D377" s="51">
        <f t="shared" si="101"/>
        <v>1000</v>
      </c>
      <c r="E377" s="51"/>
      <c r="F377" s="51"/>
      <c r="G377" s="51"/>
      <c r="H377" s="51">
        <v>1000</v>
      </c>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197</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100</v>
      </c>
      <c r="B386" s="55">
        <v>110204</v>
      </c>
      <c r="C386" s="55"/>
      <c r="D386" s="55">
        <f>D387+D388+D389+D390+D391+D392</f>
        <v>134160</v>
      </c>
      <c r="E386" s="55"/>
      <c r="F386" s="55">
        <f aca="true" t="shared" si="103" ref="F386:Q386">F387+F388+F389+F390+F391+F392</f>
        <v>0</v>
      </c>
      <c r="G386" s="55">
        <f t="shared" si="103"/>
        <v>0</v>
      </c>
      <c r="H386" s="55">
        <f t="shared" si="103"/>
        <v>460</v>
      </c>
      <c r="I386" s="55">
        <f t="shared" si="103"/>
        <v>0</v>
      </c>
      <c r="J386" s="55">
        <f t="shared" si="103"/>
        <v>133700</v>
      </c>
      <c r="K386" s="55">
        <f t="shared" si="103"/>
        <v>0</v>
      </c>
      <c r="L386" s="55">
        <f t="shared" si="103"/>
        <v>0</v>
      </c>
      <c r="M386" s="55">
        <f t="shared" si="103"/>
        <v>0</v>
      </c>
      <c r="N386" s="55">
        <f t="shared" si="103"/>
        <v>0</v>
      </c>
      <c r="O386" s="55">
        <f t="shared" si="103"/>
        <v>0</v>
      </c>
      <c r="P386" s="55">
        <f t="shared" si="103"/>
        <v>0</v>
      </c>
      <c r="Q386" s="55">
        <f t="shared" si="103"/>
        <v>0</v>
      </c>
    </row>
    <row r="387" spans="1:17" ht="31.5">
      <c r="A387" s="50" t="s">
        <v>140</v>
      </c>
      <c r="B387" s="51"/>
      <c r="C387" s="51">
        <v>2210</v>
      </c>
      <c r="D387" s="51">
        <f aca="true" t="shared" si="104" ref="D387:D392">F387+G387+H387+I387+J387+K387+L387+M387+N387+O387+P387+Q387</f>
        <v>133700</v>
      </c>
      <c r="E387" s="51"/>
      <c r="F387" s="51"/>
      <c r="G387" s="51"/>
      <c r="H387" s="51"/>
      <c r="I387" s="51"/>
      <c r="J387" s="51">
        <v>133700</v>
      </c>
      <c r="K387" s="51"/>
      <c r="L387" s="51"/>
      <c r="M387" s="51"/>
      <c r="N387" s="51"/>
      <c r="O387" s="51"/>
      <c r="P387" s="51"/>
      <c r="Q387" s="51"/>
    </row>
    <row r="388" spans="1:17" ht="28.5" customHeight="1">
      <c r="A388" s="50" t="s">
        <v>22</v>
      </c>
      <c r="B388" s="51"/>
      <c r="C388" s="51">
        <v>2120</v>
      </c>
      <c r="D388" s="51">
        <f t="shared" si="104"/>
        <v>460</v>
      </c>
      <c r="E388" s="51"/>
      <c r="F388" s="51"/>
      <c r="G388" s="51"/>
      <c r="H388" s="51">
        <v>460</v>
      </c>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c r="A393" s="54" t="s">
        <v>65</v>
      </c>
      <c r="B393" s="55">
        <v>110205</v>
      </c>
      <c r="C393" s="55"/>
      <c r="D393" s="55">
        <f>D394+D399+D395+D396+D397+D398</f>
        <v>0</v>
      </c>
      <c r="E393" s="55">
        <v>9.5</v>
      </c>
      <c r="F393" s="55">
        <f aca="true" t="shared" si="105" ref="F393:Q393">F394+F399+F395+F396+F397+F398</f>
        <v>0</v>
      </c>
      <c r="G393" s="55">
        <f t="shared" si="105"/>
        <v>0</v>
      </c>
      <c r="H393" s="55">
        <f t="shared" si="105"/>
        <v>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c r="A394" s="48" t="s">
        <v>127</v>
      </c>
      <c r="B394" s="49"/>
      <c r="C394" s="49">
        <v>2250</v>
      </c>
      <c r="D394" s="49">
        <f aca="true" t="shared" si="106" ref="D394:D399">F394+G394+H394+I394+J394+K394+L394+M394+N394+O394+P394+Q394</f>
        <v>1167</v>
      </c>
      <c r="E394" s="49"/>
      <c r="F394" s="49"/>
      <c r="G394" s="49"/>
      <c r="H394" s="49">
        <v>1167</v>
      </c>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c r="A396" s="50" t="s">
        <v>148</v>
      </c>
      <c r="B396" s="55"/>
      <c r="C396" s="49">
        <v>2240</v>
      </c>
      <c r="D396" s="49">
        <f t="shared" si="106"/>
        <v>-1167</v>
      </c>
      <c r="E396" s="55"/>
      <c r="F396" s="55"/>
      <c r="G396" s="55"/>
      <c r="H396" s="55">
        <v>-1167</v>
      </c>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197</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140</v>
      </c>
      <c r="B399" s="49"/>
      <c r="C399" s="49">
        <v>2210</v>
      </c>
      <c r="D399" s="49">
        <f t="shared" si="106"/>
        <v>0</v>
      </c>
      <c r="E399" s="49"/>
      <c r="F399" s="49"/>
      <c r="G399" s="49"/>
      <c r="H399" s="49"/>
      <c r="I399" s="49"/>
      <c r="J399" s="49"/>
      <c r="K399" s="49"/>
      <c r="L399" s="49"/>
      <c r="M399" s="49"/>
      <c r="N399" s="49"/>
      <c r="O399" s="49"/>
      <c r="P399" s="49"/>
      <c r="Q399" s="49"/>
    </row>
    <row r="400" spans="1:17" s="19" customFormat="1" ht="31.5">
      <c r="A400" s="54" t="s">
        <v>101</v>
      </c>
      <c r="B400" s="55">
        <v>110502</v>
      </c>
      <c r="C400" s="55"/>
      <c r="D400" s="55">
        <f>D401+D402+D403+D407+D404+D405+D406</f>
        <v>460</v>
      </c>
      <c r="E400" s="55">
        <v>5.8</v>
      </c>
      <c r="F400" s="55">
        <f aca="true" t="shared" si="107" ref="F400:Q400">F401+F402+F403+F407+F404+F405+F406</f>
        <v>0</v>
      </c>
      <c r="G400" s="55">
        <f t="shared" si="107"/>
        <v>0</v>
      </c>
      <c r="H400" s="55">
        <f t="shared" si="107"/>
        <v>460</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15.75" hidden="1">
      <c r="A401" s="50" t="s">
        <v>129</v>
      </c>
      <c r="B401" s="51"/>
      <c r="C401" s="51">
        <v>2111</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c r="A403" s="50" t="s">
        <v>64</v>
      </c>
      <c r="B403" s="51"/>
      <c r="C403" s="51">
        <v>2120</v>
      </c>
      <c r="D403" s="51">
        <f t="shared" si="108"/>
        <v>460</v>
      </c>
      <c r="E403" s="51"/>
      <c r="F403" s="51"/>
      <c r="G403" s="51"/>
      <c r="H403" s="51">
        <v>460</v>
      </c>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196</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1220514</v>
      </c>
      <c r="E416" s="53" t="e">
        <f>#REF!+#REF!+#REF!+#REF!+#REF!+#REF!+#REF!+#REF!+#REF!+#REF!+#REF!+#REF!+E13+E49+E168+E272+E341+E408</f>
        <v>#REF!</v>
      </c>
      <c r="F416" s="53">
        <f aca="true" t="shared" si="112" ref="F416:Q416">F13+F49+F92+F156+F168+F241+F272+F294+F327+F341+F353+F408+F263</f>
        <v>0</v>
      </c>
      <c r="G416" s="53">
        <f t="shared" si="112"/>
        <v>0</v>
      </c>
      <c r="H416" s="53">
        <f t="shared" si="112"/>
        <v>256674</v>
      </c>
      <c r="I416" s="53">
        <f t="shared" si="112"/>
        <v>0</v>
      </c>
      <c r="J416" s="53">
        <f t="shared" si="112"/>
        <v>440022</v>
      </c>
      <c r="K416" s="53">
        <f t="shared" si="112"/>
        <v>74800</v>
      </c>
      <c r="L416" s="53">
        <f t="shared" si="112"/>
        <v>74800</v>
      </c>
      <c r="M416" s="53">
        <f t="shared" si="112"/>
        <v>74800</v>
      </c>
      <c r="N416" s="53">
        <f t="shared" si="112"/>
        <v>74800</v>
      </c>
      <c r="O416" s="53">
        <f t="shared" si="112"/>
        <v>74800</v>
      </c>
      <c r="P416" s="53">
        <f t="shared" si="112"/>
        <v>74800</v>
      </c>
      <c r="Q416" s="53">
        <f t="shared" si="112"/>
        <v>75018</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c r="A419" s="60"/>
      <c r="B419" s="269" t="s">
        <v>60</v>
      </c>
      <c r="C419" s="270"/>
      <c r="D419" s="270"/>
      <c r="E419" s="270"/>
      <c r="F419" s="270"/>
      <c r="G419" s="270"/>
      <c r="H419" s="270"/>
      <c r="I419" s="270"/>
      <c r="J419" s="64"/>
      <c r="K419" s="64"/>
      <c r="L419" s="64"/>
      <c r="M419" s="64"/>
      <c r="N419" s="64"/>
      <c r="O419" s="64"/>
      <c r="P419" s="64"/>
      <c r="Q419" s="64"/>
      <c r="R419" s="65"/>
    </row>
    <row r="420" spans="1:17" s="39" customFormat="1" ht="15.75">
      <c r="A420" s="60"/>
      <c r="B420" s="61"/>
      <c r="C420" s="61"/>
      <c r="D420" s="61"/>
      <c r="E420" s="61"/>
      <c r="F420" s="61"/>
      <c r="G420" s="62"/>
      <c r="H420" s="62"/>
      <c r="I420" s="62"/>
      <c r="J420" s="62"/>
      <c r="K420" s="62"/>
      <c r="L420" s="62"/>
      <c r="M420" s="62"/>
      <c r="N420" s="62"/>
      <c r="O420" s="62"/>
      <c r="P420" s="62"/>
      <c r="Q420" s="63"/>
    </row>
    <row r="421" spans="1:17" s="39" customFormat="1" ht="49.5" customHeight="1">
      <c r="A421" s="89" t="s">
        <v>144</v>
      </c>
      <c r="B421" s="90"/>
      <c r="C421" s="91"/>
      <c r="D421" s="92">
        <f>+D487+D490+D496+D510+D643+D656+D666+D674+D687+D723+D726+D445+D435+D433+D422+D424+D428+D430+D638</f>
        <v>1215548</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1215548</v>
      </c>
      <c r="K421" s="92">
        <f t="shared" si="113"/>
        <v>0</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369</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370</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371</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364</v>
      </c>
      <c r="B430" s="28" t="s">
        <v>363</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396</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643</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304</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296</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162</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297</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298</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299</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300</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301</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302</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303</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328</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162</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575</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649</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650</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576</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577</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578</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652</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653</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654</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655</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656</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657</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327</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202</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437</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162</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332</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330</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hidden="1">
      <c r="A496" s="4" t="s">
        <v>117</v>
      </c>
      <c r="B496" s="97">
        <v>150101</v>
      </c>
      <c r="C496" s="97"/>
      <c r="D496" s="98">
        <f t="shared" si="120"/>
        <v>0</v>
      </c>
      <c r="E496" s="94"/>
      <c r="F496" s="94">
        <f aca="true" t="shared" si="131" ref="F496:Q496">F497+F499+F500</f>
        <v>0</v>
      </c>
      <c r="G496" s="94">
        <f t="shared" si="131"/>
        <v>0</v>
      </c>
      <c r="H496" s="94">
        <f t="shared" si="131"/>
        <v>0</v>
      </c>
      <c r="I496" s="94">
        <f t="shared" si="131"/>
        <v>0</v>
      </c>
      <c r="J496" s="94">
        <f t="shared" si="131"/>
        <v>0</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hidden="1">
      <c r="A500" s="104" t="s">
        <v>162</v>
      </c>
      <c r="B500" s="105"/>
      <c r="C500" s="105">
        <v>3210</v>
      </c>
      <c r="D500" s="98">
        <f t="shared" si="132"/>
        <v>0</v>
      </c>
      <c r="E500" s="98"/>
      <c r="F500" s="131">
        <f>+F501+F502</f>
        <v>0</v>
      </c>
      <c r="G500" s="131">
        <f aca="true" t="shared" si="134" ref="G500:Q500">G501+G502+G503+G504+G505+G506+G507+G508+G509</f>
        <v>0</v>
      </c>
      <c r="H500" s="131">
        <f t="shared" si="134"/>
        <v>0</v>
      </c>
      <c r="I500" s="131">
        <f t="shared" si="134"/>
        <v>0</v>
      </c>
      <c r="J500" s="131">
        <f t="shared" si="134"/>
        <v>0</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604</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hidden="1">
      <c r="A502" s="136" t="s">
        <v>290</v>
      </c>
      <c r="B502" s="105"/>
      <c r="C502" s="105"/>
      <c r="D502" s="98">
        <f t="shared" si="132"/>
        <v>0</v>
      </c>
      <c r="E502" s="94"/>
      <c r="F502" s="94"/>
      <c r="G502" s="137"/>
      <c r="H502" s="94"/>
      <c r="I502" s="94"/>
      <c r="J502" s="98"/>
      <c r="K502" s="98"/>
      <c r="L502" s="98"/>
      <c r="M502" s="98"/>
      <c r="N502" s="98"/>
      <c r="O502" s="98"/>
      <c r="P502" s="98"/>
      <c r="Q502" s="98"/>
    </row>
    <row r="503" spans="1:17" s="3" customFormat="1" ht="74.25" customHeight="1" hidden="1">
      <c r="A503" s="4" t="s">
        <v>405</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hidden="1">
      <c r="A510" s="4" t="s">
        <v>170</v>
      </c>
      <c r="B510" s="97">
        <v>100102</v>
      </c>
      <c r="C510" s="97"/>
      <c r="D510" s="98">
        <f>+F510+G510+H510+I510+J510+K510+L510+M510+N510+O510+P510+Q510</f>
        <v>0</v>
      </c>
      <c r="E510" s="98">
        <f aca="true" t="shared" si="135" ref="E510:Q510">+E511+E515</f>
        <v>0</v>
      </c>
      <c r="F510" s="98">
        <f>+F511+F515</f>
        <v>0</v>
      </c>
      <c r="G510" s="98">
        <f t="shared" si="135"/>
        <v>0</v>
      </c>
      <c r="H510" s="98">
        <f t="shared" si="135"/>
        <v>0</v>
      </c>
      <c r="I510" s="98">
        <f t="shared" si="135"/>
        <v>0</v>
      </c>
      <c r="J510" s="98">
        <f t="shared" si="135"/>
        <v>0</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hidden="1">
      <c r="A515" s="95" t="s">
        <v>133</v>
      </c>
      <c r="B515" s="105"/>
      <c r="C515" s="105">
        <v>3210</v>
      </c>
      <c r="D515" s="98">
        <f>+F515+G515+H515+I515+J515+K515+L515+M515+N515+O515+P515+Q515</f>
        <v>0</v>
      </c>
      <c r="E515" s="140">
        <f>SUM(E516:E627)</f>
        <v>0</v>
      </c>
      <c r="F515" s="140">
        <f>SUM(F516:F628)</f>
        <v>0</v>
      </c>
      <c r="G515" s="140">
        <f aca="true" t="shared" si="137" ref="G515:Q515">SUM(G516:G628)</f>
        <v>0</v>
      </c>
      <c r="H515" s="140">
        <f t="shared" si="137"/>
        <v>0</v>
      </c>
      <c r="I515" s="140">
        <f t="shared" si="137"/>
        <v>0</v>
      </c>
      <c r="J515" s="140">
        <f t="shared" si="137"/>
        <v>0</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hidden="1">
      <c r="A516" s="107" t="s">
        <v>532</v>
      </c>
      <c r="B516" s="141"/>
      <c r="C516" s="141"/>
      <c r="D516" s="94">
        <f>+F516+G516+H516+I516+J516+K516+L516+M516+N516+O516+P516+Q516</f>
        <v>0</v>
      </c>
      <c r="E516" s="133"/>
      <c r="F516" s="142"/>
      <c r="G516" s="143"/>
      <c r="H516" s="144"/>
      <c r="I516" s="144"/>
      <c r="J516" s="144"/>
      <c r="K516" s="142"/>
      <c r="L516" s="145"/>
      <c r="M516" s="142"/>
      <c r="N516" s="142"/>
      <c r="O516" s="142"/>
      <c r="P516" s="142"/>
      <c r="Q516" s="133"/>
    </row>
    <row r="517" spans="1:17" s="1" customFormat="1" ht="106.5" customHeight="1" hidden="1">
      <c r="A517" s="107" t="s">
        <v>533</v>
      </c>
      <c r="B517" s="141"/>
      <c r="C517" s="141"/>
      <c r="D517" s="94">
        <f t="shared" si="132"/>
        <v>0</v>
      </c>
      <c r="E517" s="133"/>
      <c r="F517" s="142"/>
      <c r="G517" s="143"/>
      <c r="H517" s="144"/>
      <c r="I517" s="144"/>
      <c r="J517" s="144"/>
      <c r="K517" s="142"/>
      <c r="L517" s="145"/>
      <c r="M517" s="142"/>
      <c r="N517" s="142"/>
      <c r="O517" s="142"/>
      <c r="P517" s="142"/>
      <c r="Q517" s="133"/>
    </row>
    <row r="518" spans="1:17" s="1" customFormat="1" ht="106.5" customHeight="1" hidden="1">
      <c r="A518" s="107" t="s">
        <v>534</v>
      </c>
      <c r="B518" s="141"/>
      <c r="C518" s="141"/>
      <c r="D518" s="94">
        <f t="shared" si="132"/>
        <v>0</v>
      </c>
      <c r="E518" s="133"/>
      <c r="F518" s="142"/>
      <c r="G518" s="143"/>
      <c r="H518" s="144"/>
      <c r="I518" s="144"/>
      <c r="J518" s="144"/>
      <c r="K518" s="142"/>
      <c r="L518" s="145"/>
      <c r="M518" s="142"/>
      <c r="N518" s="142"/>
      <c r="O518" s="142"/>
      <c r="P518" s="142"/>
      <c r="Q518" s="133"/>
    </row>
    <row r="519" spans="1:17" s="1" customFormat="1" ht="118.5" customHeight="1" hidden="1">
      <c r="A519" s="107" t="s">
        <v>535</v>
      </c>
      <c r="B519" s="141"/>
      <c r="C519" s="141"/>
      <c r="D519" s="94">
        <f t="shared" si="132"/>
        <v>0</v>
      </c>
      <c r="E519" s="133"/>
      <c r="F519" s="146"/>
      <c r="G519" s="109"/>
      <c r="H519" s="147"/>
      <c r="I519" s="147"/>
      <c r="J519" s="147"/>
      <c r="K519" s="146"/>
      <c r="L519" s="146"/>
      <c r="M519" s="142"/>
      <c r="N519" s="142"/>
      <c r="O519" s="142"/>
      <c r="P519" s="142"/>
      <c r="Q519" s="133"/>
    </row>
    <row r="520" spans="1:17" s="1" customFormat="1" ht="120.75" customHeight="1" hidden="1">
      <c r="A520" s="107" t="s">
        <v>536</v>
      </c>
      <c r="B520" s="141"/>
      <c r="C520" s="141"/>
      <c r="D520" s="94">
        <f t="shared" si="132"/>
        <v>0</v>
      </c>
      <c r="E520" s="133"/>
      <c r="F520" s="146"/>
      <c r="G520" s="109"/>
      <c r="H520" s="148"/>
      <c r="I520" s="148"/>
      <c r="J520" s="148"/>
      <c r="K520" s="146"/>
      <c r="L520" s="146"/>
      <c r="M520" s="142"/>
      <c r="N520" s="142"/>
      <c r="O520" s="142"/>
      <c r="P520" s="142"/>
      <c r="Q520" s="133"/>
    </row>
    <row r="521" spans="1:17" s="1" customFormat="1" ht="117.75" customHeight="1" hidden="1">
      <c r="A521" s="107" t="s">
        <v>537</v>
      </c>
      <c r="B521" s="141"/>
      <c r="C521" s="141"/>
      <c r="D521" s="94">
        <f t="shared" si="132"/>
        <v>0</v>
      </c>
      <c r="E521" s="133"/>
      <c r="F521" s="142"/>
      <c r="G521" s="143"/>
      <c r="H521" s="149"/>
      <c r="I521" s="149"/>
      <c r="J521" s="149"/>
      <c r="K521" s="142"/>
      <c r="L521" s="145"/>
      <c r="M521" s="142"/>
      <c r="N521" s="142"/>
      <c r="O521" s="142"/>
      <c r="P521" s="142"/>
      <c r="Q521" s="133"/>
    </row>
    <row r="522" spans="1:17" s="1" customFormat="1" ht="120" customHeight="1" hidden="1">
      <c r="A522" s="107" t="s">
        <v>538</v>
      </c>
      <c r="B522" s="141"/>
      <c r="C522" s="141"/>
      <c r="D522" s="94">
        <f t="shared" si="132"/>
        <v>0</v>
      </c>
      <c r="E522" s="133"/>
      <c r="F522" s="142"/>
      <c r="G522" s="143"/>
      <c r="H522" s="149"/>
      <c r="I522" s="149"/>
      <c r="J522" s="149"/>
      <c r="K522" s="142"/>
      <c r="L522" s="145"/>
      <c r="M522" s="142"/>
      <c r="N522" s="142"/>
      <c r="O522" s="142"/>
      <c r="P522" s="142"/>
      <c r="Q522" s="133"/>
    </row>
    <row r="523" spans="1:21" s="1" customFormat="1" ht="85.5" customHeight="1" hidden="1">
      <c r="A523" s="107" t="s">
        <v>539</v>
      </c>
      <c r="B523" s="97"/>
      <c r="C523" s="97"/>
      <c r="D523" s="94">
        <f t="shared" si="132"/>
        <v>0</v>
      </c>
      <c r="E523" s="94"/>
      <c r="F523" s="94"/>
      <c r="G523" s="143"/>
      <c r="H523" s="94"/>
      <c r="I523" s="94"/>
      <c r="J523" s="94"/>
      <c r="K523" s="94"/>
      <c r="L523" s="94"/>
      <c r="M523" s="94"/>
      <c r="N523" s="94"/>
      <c r="O523" s="94"/>
      <c r="P523" s="94"/>
      <c r="Q523" s="94"/>
      <c r="R523" s="42"/>
      <c r="S523" s="42"/>
      <c r="T523" s="42"/>
      <c r="U523" s="42"/>
    </row>
    <row r="524" spans="1:21" s="1" customFormat="1" ht="80.25" customHeight="1" hidden="1">
      <c r="A524" s="107" t="s">
        <v>540</v>
      </c>
      <c r="B524" s="97"/>
      <c r="C524" s="97"/>
      <c r="D524" s="94">
        <f t="shared" si="132"/>
        <v>0</v>
      </c>
      <c r="E524" s="94"/>
      <c r="F524" s="94"/>
      <c r="G524" s="143"/>
      <c r="H524" s="94"/>
      <c r="I524" s="94"/>
      <c r="J524" s="94"/>
      <c r="K524" s="94"/>
      <c r="L524" s="94"/>
      <c r="M524" s="94"/>
      <c r="N524" s="94"/>
      <c r="O524" s="94"/>
      <c r="P524" s="94"/>
      <c r="Q524" s="94"/>
      <c r="R524" s="42"/>
      <c r="S524" s="42"/>
      <c r="T524" s="42"/>
      <c r="U524" s="42"/>
    </row>
    <row r="525" spans="1:21" s="1" customFormat="1" ht="108" customHeight="1" hidden="1">
      <c r="A525" s="107" t="s">
        <v>541</v>
      </c>
      <c r="B525" s="97"/>
      <c r="C525" s="97"/>
      <c r="D525" s="94">
        <f t="shared" si="132"/>
        <v>0</v>
      </c>
      <c r="E525" s="94"/>
      <c r="F525" s="94"/>
      <c r="G525" s="143"/>
      <c r="H525" s="94"/>
      <c r="I525" s="94"/>
      <c r="J525" s="94"/>
      <c r="K525" s="94"/>
      <c r="L525" s="94"/>
      <c r="M525" s="94"/>
      <c r="N525" s="94"/>
      <c r="O525" s="94"/>
      <c r="P525" s="94"/>
      <c r="Q525" s="94"/>
      <c r="R525" s="42"/>
      <c r="S525" s="42"/>
      <c r="T525" s="42"/>
      <c r="U525" s="42"/>
    </row>
    <row r="526" spans="1:21" s="1" customFormat="1" ht="105.75" customHeight="1" hidden="1">
      <c r="A526" s="107" t="s">
        <v>542</v>
      </c>
      <c r="B526" s="97"/>
      <c r="C526" s="97"/>
      <c r="D526" s="94">
        <f t="shared" si="132"/>
        <v>0</v>
      </c>
      <c r="E526" s="94"/>
      <c r="F526" s="94"/>
      <c r="G526" s="143"/>
      <c r="H526" s="94"/>
      <c r="I526" s="94"/>
      <c r="J526" s="94"/>
      <c r="K526" s="94"/>
      <c r="L526" s="94"/>
      <c r="M526" s="94"/>
      <c r="N526" s="94"/>
      <c r="O526" s="94"/>
      <c r="P526" s="94"/>
      <c r="Q526" s="94"/>
      <c r="R526" s="42"/>
      <c r="S526" s="42"/>
      <c r="T526" s="42"/>
      <c r="U526" s="42"/>
    </row>
    <row r="527" spans="1:21" s="1" customFormat="1" ht="107.25" customHeight="1" hidden="1">
      <c r="A527" s="107" t="s">
        <v>543</v>
      </c>
      <c r="B527" s="97"/>
      <c r="C527" s="97"/>
      <c r="D527" s="94">
        <f t="shared" si="132"/>
        <v>0</v>
      </c>
      <c r="E527" s="94"/>
      <c r="F527" s="94"/>
      <c r="G527" s="143"/>
      <c r="H527" s="94"/>
      <c r="I527" s="94"/>
      <c r="J527" s="94"/>
      <c r="K527" s="94"/>
      <c r="L527" s="94"/>
      <c r="M527" s="94"/>
      <c r="N527" s="94"/>
      <c r="O527" s="94"/>
      <c r="P527" s="94"/>
      <c r="Q527" s="94"/>
      <c r="R527" s="42"/>
      <c r="S527" s="42"/>
      <c r="T527" s="42"/>
      <c r="U527" s="42"/>
    </row>
    <row r="528" spans="1:21" s="1" customFormat="1" ht="106.5" customHeight="1" hidden="1">
      <c r="A528" s="107" t="s">
        <v>544</v>
      </c>
      <c r="B528" s="97"/>
      <c r="C528" s="97"/>
      <c r="D528" s="94">
        <f t="shared" si="132"/>
        <v>0</v>
      </c>
      <c r="E528" s="94"/>
      <c r="F528" s="94"/>
      <c r="G528" s="143"/>
      <c r="H528" s="94"/>
      <c r="I528" s="94"/>
      <c r="J528" s="94"/>
      <c r="K528" s="94"/>
      <c r="L528" s="94"/>
      <c r="M528" s="94"/>
      <c r="N528" s="94"/>
      <c r="O528" s="94"/>
      <c r="P528" s="94"/>
      <c r="Q528" s="94"/>
      <c r="R528" s="42"/>
      <c r="S528" s="42"/>
      <c r="T528" s="42"/>
      <c r="U528" s="42"/>
    </row>
    <row r="529" spans="1:21" s="1" customFormat="1" ht="101.25" customHeight="1" hidden="1">
      <c r="A529" s="107" t="s">
        <v>545</v>
      </c>
      <c r="B529" s="97"/>
      <c r="C529" s="97"/>
      <c r="D529" s="94">
        <f t="shared" si="132"/>
        <v>0</v>
      </c>
      <c r="E529" s="94"/>
      <c r="F529" s="94"/>
      <c r="G529" s="143"/>
      <c r="H529" s="94"/>
      <c r="I529" s="94"/>
      <c r="J529" s="94"/>
      <c r="K529" s="94"/>
      <c r="L529" s="94"/>
      <c r="M529" s="94"/>
      <c r="N529" s="94"/>
      <c r="O529" s="94"/>
      <c r="P529" s="94"/>
      <c r="Q529" s="94"/>
      <c r="R529" s="42"/>
      <c r="S529" s="42"/>
      <c r="T529" s="42"/>
      <c r="U529" s="42"/>
    </row>
    <row r="530" spans="1:21" s="1" customFormat="1" ht="102" customHeight="1" hidden="1">
      <c r="A530" s="107" t="s">
        <v>546</v>
      </c>
      <c r="B530" s="97"/>
      <c r="C530" s="97"/>
      <c r="D530" s="94">
        <f t="shared" si="132"/>
        <v>0</v>
      </c>
      <c r="E530" s="94"/>
      <c r="F530" s="94"/>
      <c r="G530" s="143"/>
      <c r="H530" s="94"/>
      <c r="I530" s="94"/>
      <c r="J530" s="94"/>
      <c r="K530" s="94"/>
      <c r="L530" s="94"/>
      <c r="M530" s="94"/>
      <c r="N530" s="94"/>
      <c r="O530" s="94"/>
      <c r="P530" s="94"/>
      <c r="Q530" s="94"/>
      <c r="R530" s="42"/>
      <c r="S530" s="42"/>
      <c r="T530" s="42"/>
      <c r="U530" s="42"/>
    </row>
    <row r="531" spans="1:21" s="1" customFormat="1" ht="94.5" hidden="1">
      <c r="A531" s="107" t="s">
        <v>547</v>
      </c>
      <c r="B531" s="97"/>
      <c r="C531" s="97"/>
      <c r="D531" s="94">
        <f t="shared" si="132"/>
        <v>0</v>
      </c>
      <c r="E531" s="94"/>
      <c r="F531" s="94"/>
      <c r="G531" s="143"/>
      <c r="H531" s="94"/>
      <c r="I531" s="94"/>
      <c r="J531" s="94"/>
      <c r="K531" s="94"/>
      <c r="L531" s="94"/>
      <c r="M531" s="94"/>
      <c r="N531" s="94"/>
      <c r="O531" s="94"/>
      <c r="P531" s="94"/>
      <c r="Q531" s="94"/>
      <c r="R531" s="42"/>
      <c r="S531" s="42"/>
      <c r="T531" s="42"/>
      <c r="U531" s="42"/>
    </row>
    <row r="532" spans="1:21" s="1" customFormat="1" ht="104.25" customHeight="1" hidden="1">
      <c r="A532" s="107" t="s">
        <v>548</v>
      </c>
      <c r="B532" s="97"/>
      <c r="C532" s="97"/>
      <c r="D532" s="94">
        <f t="shared" si="132"/>
        <v>0</v>
      </c>
      <c r="E532" s="94"/>
      <c r="F532" s="94"/>
      <c r="G532" s="143"/>
      <c r="H532" s="94"/>
      <c r="I532" s="94"/>
      <c r="J532" s="94"/>
      <c r="K532" s="94"/>
      <c r="L532" s="94"/>
      <c r="M532" s="94"/>
      <c r="N532" s="94"/>
      <c r="O532" s="94"/>
      <c r="P532" s="94"/>
      <c r="Q532" s="94"/>
      <c r="R532" s="42"/>
      <c r="S532" s="42"/>
      <c r="T532" s="42"/>
      <c r="U532" s="42"/>
    </row>
    <row r="533" spans="1:21" s="1" customFormat="1" ht="101.25" customHeight="1" hidden="1">
      <c r="A533" s="107" t="s">
        <v>549</v>
      </c>
      <c r="B533" s="97"/>
      <c r="C533" s="97"/>
      <c r="D533" s="94">
        <f t="shared" si="132"/>
        <v>0</v>
      </c>
      <c r="E533" s="94"/>
      <c r="F533" s="94"/>
      <c r="G533" s="143"/>
      <c r="H533" s="94"/>
      <c r="I533" s="94"/>
      <c r="J533" s="94"/>
      <c r="K533" s="94"/>
      <c r="L533" s="94"/>
      <c r="M533" s="94"/>
      <c r="N533" s="94"/>
      <c r="O533" s="94"/>
      <c r="P533" s="94"/>
      <c r="Q533" s="94"/>
      <c r="R533" s="42"/>
      <c r="S533" s="42"/>
      <c r="T533" s="42"/>
      <c r="U533" s="42"/>
    </row>
    <row r="534" spans="1:17" s="1" customFormat="1" ht="102.75" customHeight="1" hidden="1">
      <c r="A534" s="107" t="s">
        <v>550</v>
      </c>
      <c r="B534" s="141"/>
      <c r="C534" s="141"/>
      <c r="D534" s="94">
        <f t="shared" si="132"/>
        <v>0</v>
      </c>
      <c r="E534" s="133"/>
      <c r="F534" s="150"/>
      <c r="G534" s="143"/>
      <c r="H534" s="151"/>
      <c r="I534" s="150"/>
      <c r="J534" s="150"/>
      <c r="K534" s="150"/>
      <c r="L534" s="150"/>
      <c r="M534" s="152"/>
      <c r="N534" s="150"/>
      <c r="O534" s="150"/>
      <c r="P534" s="150"/>
      <c r="Q534" s="133"/>
    </row>
    <row r="535" spans="1:21" s="1" customFormat="1" ht="102" customHeight="1" hidden="1">
      <c r="A535" s="107" t="s">
        <v>551</v>
      </c>
      <c r="B535" s="97"/>
      <c r="C535" s="97"/>
      <c r="D535" s="94">
        <f t="shared" si="132"/>
        <v>0</v>
      </c>
      <c r="E535" s="94"/>
      <c r="F535" s="94"/>
      <c r="G535" s="143"/>
      <c r="H535" s="94"/>
      <c r="I535" s="94"/>
      <c r="J535" s="94"/>
      <c r="K535" s="94"/>
      <c r="L535" s="94"/>
      <c r="M535" s="94"/>
      <c r="N535" s="94"/>
      <c r="O535" s="94"/>
      <c r="P535" s="94"/>
      <c r="Q535" s="94"/>
      <c r="R535" s="42"/>
      <c r="S535" s="42"/>
      <c r="T535" s="42"/>
      <c r="U535" s="42"/>
    </row>
    <row r="536" spans="1:21" s="1" customFormat="1" ht="99.75" customHeight="1" hidden="1">
      <c r="A536" s="107" t="s">
        <v>552</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553</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554</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555</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556</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557</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558</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559</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560</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648</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561</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562</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563</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564</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565</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566</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567</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568</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569</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570</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571</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572</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573</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574</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232</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233</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234</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235</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236</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237</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238</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239</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240</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241</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242</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243</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244</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245</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246</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247</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248</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249</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250</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251</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252</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253</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254</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255</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256</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257</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258</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259</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260</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261</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262</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263</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264</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265</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266</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267</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268</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269</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318</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270</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271</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272</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273</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274</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275</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276</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277</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278</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279</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280</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281</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282</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283</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284</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285</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286</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317</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255</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357</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358</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359</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360</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361</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362</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392</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380</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162</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381</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382</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383</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c r="A643" s="96" t="s">
        <v>17</v>
      </c>
      <c r="B643" s="97">
        <v>100106</v>
      </c>
      <c r="C643" s="97"/>
      <c r="D643" s="161">
        <f>F643+G643+H643+I643+J643+K643+L643+M643+N643+O643+P643+Q643</f>
        <v>1056524</v>
      </c>
      <c r="E643" s="94"/>
      <c r="F643" s="163">
        <f>F644+F649</f>
        <v>0</v>
      </c>
      <c r="G643" s="163">
        <f aca="true" t="shared" si="142" ref="G643:Q643">G644+G649</f>
        <v>0</v>
      </c>
      <c r="H643" s="163">
        <f t="shared" si="142"/>
        <v>0</v>
      </c>
      <c r="I643" s="163">
        <f t="shared" si="142"/>
        <v>0</v>
      </c>
      <c r="J643" s="163">
        <f t="shared" si="142"/>
        <v>1056524</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c r="A644" s="95" t="s">
        <v>16</v>
      </c>
      <c r="B644" s="138"/>
      <c r="C644" s="138">
        <v>3131</v>
      </c>
      <c r="D644" s="161">
        <f t="shared" si="139"/>
        <v>1056524</v>
      </c>
      <c r="E644" s="165">
        <f>+E645+E646</f>
        <v>0</v>
      </c>
      <c r="F644" s="165">
        <f>+F645+F646+F647+F648</f>
        <v>0</v>
      </c>
      <c r="G644" s="165">
        <f aca="true" t="shared" si="143" ref="G644:Q644">+G645+G646+G647+G648</f>
        <v>0</v>
      </c>
      <c r="H644" s="165">
        <f t="shared" si="143"/>
        <v>0</v>
      </c>
      <c r="I644" s="165">
        <f t="shared" si="143"/>
        <v>0</v>
      </c>
      <c r="J644" s="165">
        <f t="shared" si="143"/>
        <v>1056524</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69" customHeight="1">
      <c r="A645" s="164" t="s">
        <v>687</v>
      </c>
      <c r="B645" s="132"/>
      <c r="C645" s="132"/>
      <c r="D645" s="161">
        <f t="shared" si="139"/>
        <v>1056524</v>
      </c>
      <c r="E645" s="133"/>
      <c r="F645" s="133"/>
      <c r="G645" s="159"/>
      <c r="H645" s="133"/>
      <c r="I645" s="133"/>
      <c r="J645" s="133">
        <v>1056524</v>
      </c>
      <c r="K645" s="133"/>
      <c r="L645" s="133"/>
      <c r="M645" s="133"/>
      <c r="N645" s="133"/>
      <c r="O645" s="133"/>
      <c r="P645" s="133"/>
      <c r="Q645" s="133"/>
    </row>
    <row r="646" spans="1:17" s="3" customFormat="1" ht="79.5" customHeight="1" hidden="1">
      <c r="A646" s="164" t="s">
        <v>287</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288</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289</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353</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352</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356</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355</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354</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c r="A656" s="96" t="s">
        <v>26</v>
      </c>
      <c r="B656" s="105">
        <v>100103</v>
      </c>
      <c r="C656" s="105"/>
      <c r="D656" s="161">
        <f t="shared" si="139"/>
        <v>159024</v>
      </c>
      <c r="E656" s="94">
        <f aca="true" t="shared" si="145" ref="E656:Q656">+E657</f>
        <v>0</v>
      </c>
      <c r="F656" s="94">
        <f t="shared" si="145"/>
        <v>0</v>
      </c>
      <c r="G656" s="94">
        <f t="shared" si="145"/>
        <v>0</v>
      </c>
      <c r="H656" s="94">
        <f t="shared" si="145"/>
        <v>0</v>
      </c>
      <c r="I656" s="94">
        <f t="shared" si="145"/>
        <v>0</v>
      </c>
      <c r="J656" s="94">
        <f t="shared" si="145"/>
        <v>159024</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43.5" customHeight="1">
      <c r="A657" s="95" t="s">
        <v>136</v>
      </c>
      <c r="B657" s="105"/>
      <c r="C657" s="105">
        <v>3210</v>
      </c>
      <c r="D657" s="161">
        <f>F657+G657+H657+I657+J657+K657+L657+M657+N657+O657+P657+Q657</f>
        <v>159024</v>
      </c>
      <c r="E657" s="98"/>
      <c r="F657" s="98">
        <f>+F659+F658+F660</f>
        <v>0</v>
      </c>
      <c r="G657" s="98">
        <f aca="true" t="shared" si="146" ref="G657:Q657">+G659+G658+G660</f>
        <v>0</v>
      </c>
      <c r="H657" s="98">
        <f t="shared" si="146"/>
        <v>0</v>
      </c>
      <c r="I657" s="98">
        <f t="shared" si="146"/>
        <v>0</v>
      </c>
      <c r="J657" s="98">
        <f t="shared" si="146"/>
        <v>159024</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63">
      <c r="A658" s="168" t="s">
        <v>688</v>
      </c>
      <c r="B658" s="132"/>
      <c r="C658" s="132"/>
      <c r="D658" s="135">
        <f>+F658+G658+H658+I658+J658+K658+L658+M658+N658+O658+P658+Q658</f>
        <v>71852</v>
      </c>
      <c r="E658" s="135"/>
      <c r="F658" s="135"/>
      <c r="G658" s="135"/>
      <c r="H658" s="135"/>
      <c r="I658" s="135"/>
      <c r="J658" s="135">
        <v>71852</v>
      </c>
      <c r="K658" s="135"/>
      <c r="L658" s="135"/>
      <c r="M658" s="135"/>
      <c r="N658" s="135"/>
      <c r="O658" s="135"/>
      <c r="P658" s="135"/>
      <c r="Q658" s="135"/>
    </row>
    <row r="659" spans="1:17" s="3" customFormat="1" ht="47.25">
      <c r="A659" s="106" t="s">
        <v>689</v>
      </c>
      <c r="B659" s="105"/>
      <c r="C659" s="105"/>
      <c r="D659" s="161">
        <f t="shared" si="139"/>
        <v>76912</v>
      </c>
      <c r="E659" s="94"/>
      <c r="F659" s="94"/>
      <c r="G659" s="94"/>
      <c r="H659" s="94"/>
      <c r="I659" s="94"/>
      <c r="J659" s="94">
        <v>76912</v>
      </c>
      <c r="K659" s="94"/>
      <c r="L659" s="94"/>
      <c r="M659" s="94"/>
      <c r="N659" s="94"/>
      <c r="O659" s="133"/>
      <c r="P659" s="94"/>
      <c r="Q659" s="94"/>
    </row>
    <row r="660" spans="1:17" s="3" customFormat="1" ht="47.25">
      <c r="A660" s="106" t="s">
        <v>690</v>
      </c>
      <c r="B660" s="105"/>
      <c r="C660" s="105"/>
      <c r="D660" s="161">
        <f t="shared" si="139"/>
        <v>10260</v>
      </c>
      <c r="E660" s="94"/>
      <c r="F660" s="94"/>
      <c r="G660" s="94"/>
      <c r="H660" s="94"/>
      <c r="I660" s="94"/>
      <c r="J660" s="94">
        <v>10260</v>
      </c>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188</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323</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324</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291</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292</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293</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294</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321</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322</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579</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331</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637</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636</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580</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581</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582</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583</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584</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585</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651</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603</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586</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587</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588</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589</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329</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379</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314</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295</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590</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591</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592</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593</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594</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595</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596</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597</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598</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599</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600</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601</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602</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hidden="1">
      <c r="A723" s="96" t="s">
        <v>205</v>
      </c>
      <c r="B723" s="97">
        <v>240601</v>
      </c>
      <c r="C723" s="97"/>
      <c r="D723" s="94">
        <f>D724</f>
        <v>0</v>
      </c>
      <c r="E723" s="94"/>
      <c r="F723" s="94">
        <f aca="true" t="shared" si="162" ref="F723:Q723">F724</f>
        <v>0</v>
      </c>
      <c r="G723" s="94">
        <f t="shared" si="162"/>
        <v>0</v>
      </c>
      <c r="H723" s="94">
        <f t="shared" si="162"/>
        <v>0</v>
      </c>
      <c r="I723" s="94">
        <f t="shared" si="162"/>
        <v>0</v>
      </c>
      <c r="J723" s="94">
        <f t="shared" si="162"/>
        <v>0</v>
      </c>
      <c r="K723" s="94">
        <f t="shared" si="162"/>
        <v>0</v>
      </c>
      <c r="L723" s="94">
        <f t="shared" si="162"/>
        <v>0</v>
      </c>
      <c r="M723" s="94">
        <f t="shared" si="162"/>
        <v>0</v>
      </c>
      <c r="N723" s="94">
        <f t="shared" si="162"/>
        <v>0</v>
      </c>
      <c r="O723" s="94">
        <f t="shared" si="162"/>
        <v>0</v>
      </c>
      <c r="P723" s="94">
        <f t="shared" si="162"/>
        <v>0</v>
      </c>
      <c r="Q723" s="94">
        <f t="shared" si="162"/>
        <v>0</v>
      </c>
    </row>
    <row r="724" spans="1:17" s="3" customFormat="1" ht="22.5" customHeight="1" hidden="1">
      <c r="A724" s="104" t="s">
        <v>202</v>
      </c>
      <c r="B724" s="105"/>
      <c r="C724" s="105">
        <v>2240</v>
      </c>
      <c r="D724" s="163">
        <f>F724+G724+H724+I724+J724+K724+L724+M724+N724+O724+P724+Q724</f>
        <v>0</v>
      </c>
      <c r="E724" s="98"/>
      <c r="F724" s="98">
        <f>+F725</f>
        <v>0</v>
      </c>
      <c r="G724" s="98">
        <f aca="true" t="shared" si="163" ref="G724:Q724">+G725</f>
        <v>0</v>
      </c>
      <c r="H724" s="98">
        <f t="shared" si="163"/>
        <v>0</v>
      </c>
      <c r="I724" s="98">
        <f t="shared" si="163"/>
        <v>0</v>
      </c>
      <c r="J724" s="98">
        <f t="shared" si="163"/>
        <v>0</v>
      </c>
      <c r="K724" s="98">
        <f t="shared" si="163"/>
        <v>0</v>
      </c>
      <c r="L724" s="98">
        <f t="shared" si="163"/>
        <v>0</v>
      </c>
      <c r="M724" s="98">
        <f t="shared" si="163"/>
        <v>0</v>
      </c>
      <c r="N724" s="98">
        <f t="shared" si="163"/>
        <v>0</v>
      </c>
      <c r="O724" s="98">
        <f t="shared" si="163"/>
        <v>0</v>
      </c>
      <c r="P724" s="98">
        <f t="shared" si="163"/>
        <v>0</v>
      </c>
      <c r="Q724" s="98">
        <f t="shared" si="163"/>
        <v>0</v>
      </c>
    </row>
    <row r="725" spans="1:17" s="3" customFormat="1" ht="51" customHeight="1" hidden="1">
      <c r="A725" s="96" t="s">
        <v>14</v>
      </c>
      <c r="B725" s="105"/>
      <c r="C725" s="105"/>
      <c r="D725" s="94">
        <f>+F725+G725+H725+I725+J725+L725+K725+M725+N725+O725+P725+Q725</f>
        <v>0</v>
      </c>
      <c r="E725" s="98"/>
      <c r="F725" s="98"/>
      <c r="G725" s="98"/>
      <c r="H725" s="98"/>
      <c r="I725" s="98"/>
      <c r="J725" s="98"/>
      <c r="K725" s="98"/>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378</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319</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191</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184</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171</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185</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173</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172</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174</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175</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176</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169</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624</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625</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428</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429</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430</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431</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432</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435</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434</v>
      </c>
      <c r="B759" s="183"/>
      <c r="C759" s="183"/>
      <c r="D759" s="163">
        <f aca="true" t="shared" si="173" ref="D759:D776">F759+G759+H759+I759+J759+K759+L759+M759+N759+O759+P759+Q759</f>
        <v>0</v>
      </c>
      <c r="E759" s="163"/>
      <c r="F759" s="163"/>
      <c r="G759" s="197"/>
      <c r="H759" s="163">
        <v>0</v>
      </c>
      <c r="I759" s="163"/>
      <c r="J759" s="163"/>
      <c r="K759" s="163"/>
      <c r="L759" s="163"/>
      <c r="M759" s="198"/>
      <c r="N759" s="163"/>
      <c r="O759" s="163"/>
      <c r="P759" s="163"/>
      <c r="Q759" s="163"/>
    </row>
    <row r="760" spans="1:17" s="42" customFormat="1" ht="116.25" customHeight="1" hidden="1">
      <c r="A760" s="107" t="s">
        <v>609</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610</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611</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612</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613</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614</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615</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616</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617</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618</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619</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620</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621</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622</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623</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638</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227</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309</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308</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313</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606</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633</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639</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228</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607</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608</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333</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433</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626</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627</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628</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629</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630</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634</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635</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229</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230</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231</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181</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182</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179</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183</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180</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c r="A837" s="219" t="s">
        <v>158</v>
      </c>
      <c r="B837" s="220"/>
      <c r="C837" s="220"/>
      <c r="D837" s="221">
        <f>+F837+G837+H837+I837+J837+K837+L837+M837+N837+O837+Q837+P837</f>
        <v>104250</v>
      </c>
      <c r="E837" s="222"/>
      <c r="F837" s="222">
        <f>F844+F851+F863+F841+F865+F838</f>
        <v>0</v>
      </c>
      <c r="G837" s="222">
        <f aca="true" t="shared" si="183" ref="G837:Q837">G844+G851+G863+G841+G865+G838</f>
        <v>0</v>
      </c>
      <c r="H837" s="222">
        <f t="shared" si="183"/>
        <v>0</v>
      </c>
      <c r="I837" s="222">
        <f t="shared" si="183"/>
        <v>0</v>
      </c>
      <c r="J837" s="222">
        <f t="shared" si="183"/>
        <v>104250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436</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334</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335</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406</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407</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4">+F848+G848+H848+I848+J848+K848+L848+M848+N848+O848+Q848+P848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214</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c r="A851" s="4" t="s">
        <v>108</v>
      </c>
      <c r="B851" s="138">
        <v>10116</v>
      </c>
      <c r="C851" s="138"/>
      <c r="D851" s="131">
        <f t="shared" si="189"/>
        <v>104250</v>
      </c>
      <c r="E851" s="165"/>
      <c r="F851" s="165">
        <f aca="true" t="shared" si="190" ref="F851:Q851">F852</f>
        <v>0</v>
      </c>
      <c r="G851" s="165">
        <f t="shared" si="190"/>
        <v>0</v>
      </c>
      <c r="H851" s="165">
        <f t="shared" si="190"/>
        <v>0</v>
      </c>
      <c r="I851" s="165">
        <f t="shared" si="190"/>
        <v>0</v>
      </c>
      <c r="J851" s="165">
        <f t="shared" si="190"/>
        <v>104250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c r="A852" s="95" t="s">
        <v>149</v>
      </c>
      <c r="B852" s="138"/>
      <c r="C852" s="138">
        <v>3110</v>
      </c>
      <c r="D852" s="131">
        <f>+F852+G852+H852+I852+J852+K852+L852+M852+N852+O852+Q852+P852</f>
        <v>104250</v>
      </c>
      <c r="E852" s="121">
        <f>+E853+E854+E860+E861+E862</f>
        <v>0</v>
      </c>
      <c r="F852" s="121">
        <f>+F853+F854+F855+F856+F857+F858+F860+F861+F862+F859</f>
        <v>0</v>
      </c>
      <c r="G852" s="121">
        <f aca="true" t="shared" si="191" ref="G852:Q852">+G853+G854+G855+G856+G857+G858+G860+G861+G862+G859</f>
        <v>0</v>
      </c>
      <c r="H852" s="121">
        <f t="shared" si="191"/>
        <v>0</v>
      </c>
      <c r="I852" s="121">
        <f t="shared" si="191"/>
        <v>0</v>
      </c>
      <c r="J852" s="121">
        <f t="shared" si="191"/>
        <v>104250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15.75">
      <c r="A853" s="136" t="s">
        <v>679</v>
      </c>
      <c r="B853" s="138"/>
      <c r="C853" s="138"/>
      <c r="D853" s="208">
        <f t="shared" si="189"/>
        <v>71500</v>
      </c>
      <c r="E853" s="121"/>
      <c r="F853" s="121"/>
      <c r="G853" s="171"/>
      <c r="H853" s="197"/>
      <c r="I853" s="121"/>
      <c r="J853" s="121">
        <v>71500</v>
      </c>
      <c r="K853" s="121"/>
      <c r="L853" s="121"/>
      <c r="M853" s="121"/>
      <c r="N853" s="121"/>
      <c r="O853" s="121"/>
      <c r="P853" s="121"/>
      <c r="Q853" s="121"/>
    </row>
    <row r="854" spans="1:17" s="3" customFormat="1" ht="44.25" customHeight="1" hidden="1">
      <c r="A854" s="136" t="s">
        <v>447</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448</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449</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c r="A857" s="136" t="s">
        <v>450</v>
      </c>
      <c r="B857" s="138"/>
      <c r="C857" s="138"/>
      <c r="D857" s="208">
        <f>+F857+G857+H857+I857+J857+K857+L857+M857+N857+O857+Q857+P857</f>
        <v>-136452</v>
      </c>
      <c r="E857" s="121"/>
      <c r="F857" s="121"/>
      <c r="G857" s="171"/>
      <c r="H857" s="197">
        <v>-136452</v>
      </c>
      <c r="I857" s="121"/>
      <c r="J857" s="121"/>
      <c r="K857" s="121"/>
      <c r="L857" s="121"/>
      <c r="M857" s="121"/>
      <c r="N857" s="121"/>
      <c r="O857" s="121"/>
      <c r="P857" s="121"/>
      <c r="Q857" s="121"/>
    </row>
    <row r="858" spans="1:17" s="3" customFormat="1" ht="81" customHeight="1">
      <c r="A858" s="136" t="s">
        <v>451</v>
      </c>
      <c r="B858" s="138"/>
      <c r="C858" s="138"/>
      <c r="D858" s="208">
        <f>+F858+G858+H858+I858+J858+K858+L858+M858+N858+O858+Q858+P858</f>
        <v>-31372</v>
      </c>
      <c r="E858" s="121"/>
      <c r="F858" s="121"/>
      <c r="G858" s="171"/>
      <c r="H858" s="197">
        <v>-31372</v>
      </c>
      <c r="I858" s="121"/>
      <c r="J858" s="121"/>
      <c r="K858" s="121"/>
      <c r="L858" s="121"/>
      <c r="M858" s="121"/>
      <c r="N858" s="121"/>
      <c r="O858" s="121"/>
      <c r="P858" s="121"/>
      <c r="Q858" s="121"/>
    </row>
    <row r="859" spans="1:17" s="3" customFormat="1" ht="81" customHeight="1">
      <c r="A859" s="136" t="s">
        <v>680</v>
      </c>
      <c r="B859" s="138"/>
      <c r="C859" s="138"/>
      <c r="D859" s="208">
        <f>+F859+G859+H859+I859+J859+K859+L859+M859+N859+O859+Q859+P859</f>
        <v>167824</v>
      </c>
      <c r="E859" s="121"/>
      <c r="F859" s="121"/>
      <c r="G859" s="171"/>
      <c r="H859" s="197">
        <v>167824</v>
      </c>
      <c r="I859" s="121"/>
      <c r="J859" s="121"/>
      <c r="K859" s="121"/>
      <c r="L859" s="121"/>
      <c r="M859" s="121"/>
      <c r="N859" s="121"/>
      <c r="O859" s="121"/>
      <c r="P859" s="121"/>
      <c r="Q859" s="121"/>
    </row>
    <row r="860" spans="1:17" s="3" customFormat="1" ht="49.5" customHeight="1">
      <c r="A860" s="136" t="s">
        <v>691</v>
      </c>
      <c r="B860" s="138"/>
      <c r="C860" s="138"/>
      <c r="D860" s="208">
        <f t="shared" si="189"/>
        <v>32750</v>
      </c>
      <c r="E860" s="121"/>
      <c r="F860" s="121"/>
      <c r="G860" s="171"/>
      <c r="H860" s="197"/>
      <c r="I860" s="121"/>
      <c r="J860" s="121">
        <v>32750</v>
      </c>
      <c r="K860" s="121"/>
      <c r="L860" s="121"/>
      <c r="M860" s="121"/>
      <c r="N860" s="121"/>
      <c r="O860" s="121"/>
      <c r="P860" s="121"/>
      <c r="Q860" s="121"/>
    </row>
    <row r="861" spans="1:17" s="3" customFormat="1" ht="103.5" customHeight="1" hidden="1">
      <c r="A861" s="136" t="s">
        <v>452</v>
      </c>
      <c r="B861" s="138"/>
      <c r="C861" s="138"/>
      <c r="D861" s="208">
        <f t="shared" si="189"/>
        <v>0</v>
      </c>
      <c r="E861" s="121"/>
      <c r="F861" s="121"/>
      <c r="G861" s="171"/>
      <c r="H861" s="197"/>
      <c r="I861" s="121"/>
      <c r="J861" s="121"/>
      <c r="K861" s="121"/>
      <c r="L861" s="121"/>
      <c r="M861" s="121"/>
      <c r="N861" s="121"/>
      <c r="O861" s="121"/>
      <c r="P861" s="121"/>
      <c r="Q861" s="121"/>
    </row>
    <row r="862" spans="1:17" s="3" customFormat="1" ht="78.75" hidden="1">
      <c r="A862" s="136" t="s">
        <v>453</v>
      </c>
      <c r="B862" s="138"/>
      <c r="C862" s="138"/>
      <c r="D862" s="208">
        <f t="shared" si="189"/>
        <v>0</v>
      </c>
      <c r="E862" s="121"/>
      <c r="F862" s="121"/>
      <c r="G862" s="171"/>
      <c r="H862" s="197"/>
      <c r="I862" s="121"/>
      <c r="J862" s="121"/>
      <c r="K862" s="121"/>
      <c r="L862" s="121"/>
      <c r="M862" s="121"/>
      <c r="N862" s="121"/>
      <c r="O862" s="121"/>
      <c r="P862" s="121"/>
      <c r="Q862" s="121"/>
    </row>
    <row r="863" spans="1:17" s="42" customFormat="1" ht="47.25" hidden="1">
      <c r="A863" s="96" t="s">
        <v>367</v>
      </c>
      <c r="B863" s="183">
        <v>240601</v>
      </c>
      <c r="C863" s="183"/>
      <c r="D863" s="208">
        <f t="shared" si="189"/>
        <v>0</v>
      </c>
      <c r="E863" s="163"/>
      <c r="F863" s="163">
        <f aca="true" t="shared" si="192" ref="F863:Q863">F864</f>
        <v>0</v>
      </c>
      <c r="G863" s="163">
        <f t="shared" si="192"/>
        <v>0</v>
      </c>
      <c r="H863" s="163">
        <f t="shared" si="192"/>
        <v>0</v>
      </c>
      <c r="I863" s="163">
        <f t="shared" si="192"/>
        <v>0</v>
      </c>
      <c r="J863" s="163">
        <f t="shared" si="192"/>
        <v>0</v>
      </c>
      <c r="K863" s="163">
        <f t="shared" si="192"/>
        <v>0</v>
      </c>
      <c r="L863" s="163">
        <f t="shared" si="192"/>
        <v>0</v>
      </c>
      <c r="M863" s="163">
        <f t="shared" si="192"/>
        <v>0</v>
      </c>
      <c r="N863" s="163">
        <f t="shared" si="192"/>
        <v>0</v>
      </c>
      <c r="O863" s="163">
        <f t="shared" si="192"/>
        <v>0</v>
      </c>
      <c r="P863" s="163">
        <f t="shared" si="192"/>
        <v>0</v>
      </c>
      <c r="Q863" s="163">
        <f t="shared" si="192"/>
        <v>0</v>
      </c>
    </row>
    <row r="864" spans="1:17" s="3" customFormat="1" ht="31.5" hidden="1">
      <c r="A864" s="5" t="s">
        <v>140</v>
      </c>
      <c r="B864" s="22"/>
      <c r="C864" s="22">
        <v>2210</v>
      </c>
      <c r="D864" s="208">
        <f t="shared" si="189"/>
        <v>0</v>
      </c>
      <c r="E864" s="131">
        <f>+E865+E866</f>
        <v>0</v>
      </c>
      <c r="F864" s="131"/>
      <c r="G864" s="131"/>
      <c r="H864" s="131"/>
      <c r="I864" s="131"/>
      <c r="J864" s="131"/>
      <c r="K864" s="131"/>
      <c r="L864" s="131"/>
      <c r="M864" s="131"/>
      <c r="N864" s="131"/>
      <c r="O864" s="131"/>
      <c r="P864" s="131"/>
      <c r="Q864" s="131"/>
    </row>
    <row r="865" spans="1:17" s="3" customFormat="1" ht="23.25" customHeight="1" hidden="1">
      <c r="A865" s="136" t="s">
        <v>439</v>
      </c>
      <c r="B865" s="138">
        <v>160101</v>
      </c>
      <c r="D865" s="165">
        <f t="shared" si="189"/>
        <v>0</v>
      </c>
      <c r="E865" s="165"/>
      <c r="F865" s="165">
        <f>+F866</f>
        <v>0</v>
      </c>
      <c r="G865" s="165">
        <f aca="true" t="shared" si="193" ref="G865:Q865">+G866</f>
        <v>0</v>
      </c>
      <c r="H865" s="165">
        <f t="shared" si="193"/>
        <v>0</v>
      </c>
      <c r="I865" s="131">
        <f t="shared" si="193"/>
        <v>0</v>
      </c>
      <c r="J865" s="131">
        <f t="shared" si="193"/>
        <v>0</v>
      </c>
      <c r="K865" s="131">
        <f t="shared" si="193"/>
        <v>0</v>
      </c>
      <c r="L865" s="131">
        <f t="shared" si="193"/>
        <v>0</v>
      </c>
      <c r="M865" s="131">
        <f t="shared" si="193"/>
        <v>0</v>
      </c>
      <c r="N865" s="131">
        <f t="shared" si="193"/>
        <v>0</v>
      </c>
      <c r="O865" s="131">
        <f t="shared" si="193"/>
        <v>0</v>
      </c>
      <c r="P865" s="131">
        <f t="shared" si="193"/>
        <v>0</v>
      </c>
      <c r="Q865" s="131">
        <f t="shared" si="193"/>
        <v>0</v>
      </c>
    </row>
    <row r="866" spans="1:17" s="3" customFormat="1" ht="76.5" customHeight="1" hidden="1">
      <c r="A866" s="225" t="s">
        <v>372</v>
      </c>
      <c r="B866" s="138"/>
      <c r="C866" s="138">
        <v>2281</v>
      </c>
      <c r="D866" s="165">
        <f>+F866+G866+H866+I866+J866+K866+L866+M866+N866+O866+Q866+P866</f>
        <v>0</v>
      </c>
      <c r="E866" s="165"/>
      <c r="F866" s="165">
        <f>+F868+F869+F867</f>
        <v>0</v>
      </c>
      <c r="G866" s="165">
        <f aca="true" t="shared" si="194" ref="G866:Q866">+G868+G869+G867</f>
        <v>0</v>
      </c>
      <c r="H866" s="165">
        <f t="shared" si="194"/>
        <v>0</v>
      </c>
      <c r="I866" s="165">
        <f t="shared" si="194"/>
        <v>0</v>
      </c>
      <c r="J866" s="165">
        <f t="shared" si="194"/>
        <v>0</v>
      </c>
      <c r="K866" s="165">
        <f t="shared" si="194"/>
        <v>0</v>
      </c>
      <c r="L866" s="165">
        <f t="shared" si="194"/>
        <v>0</v>
      </c>
      <c r="M866" s="165">
        <f t="shared" si="194"/>
        <v>0</v>
      </c>
      <c r="N866" s="165">
        <f t="shared" si="194"/>
        <v>0</v>
      </c>
      <c r="O866" s="165">
        <f t="shared" si="194"/>
        <v>0</v>
      </c>
      <c r="P866" s="165">
        <f t="shared" si="194"/>
        <v>0</v>
      </c>
      <c r="Q866" s="165">
        <f t="shared" si="194"/>
        <v>0</v>
      </c>
    </row>
    <row r="867" spans="1:17" s="3" customFormat="1" ht="85.5" customHeight="1" hidden="1">
      <c r="A867" s="136" t="s">
        <v>454</v>
      </c>
      <c r="B867" s="138"/>
      <c r="C867" s="138"/>
      <c r="D867" s="208">
        <f t="shared" si="189"/>
        <v>0</v>
      </c>
      <c r="E867" s="165"/>
      <c r="F867" s="165"/>
      <c r="G867" s="165"/>
      <c r="H867" s="163"/>
      <c r="I867" s="165"/>
      <c r="J867" s="165"/>
      <c r="K867" s="165"/>
      <c r="L867" s="165"/>
      <c r="M867" s="165"/>
      <c r="N867" s="165"/>
      <c r="O867" s="165"/>
      <c r="P867" s="165"/>
      <c r="Q867" s="165"/>
    </row>
    <row r="868" spans="1:17" s="3" customFormat="1" ht="65.25" customHeight="1" hidden="1">
      <c r="A868" s="136" t="s">
        <v>455</v>
      </c>
      <c r="B868" s="138"/>
      <c r="C868" s="138"/>
      <c r="D868" s="208">
        <f t="shared" si="189"/>
        <v>0</v>
      </c>
      <c r="E868" s="165"/>
      <c r="F868" s="165"/>
      <c r="G868" s="224"/>
      <c r="H868" s="163"/>
      <c r="I868" s="165"/>
      <c r="J868" s="165"/>
      <c r="K868" s="165"/>
      <c r="L868" s="165"/>
      <c r="M868" s="165"/>
      <c r="N868" s="165"/>
      <c r="O868" s="165"/>
      <c r="P868" s="165"/>
      <c r="Q868" s="165"/>
    </row>
    <row r="869" spans="1:17" s="3" customFormat="1" ht="101.25" customHeight="1" hidden="1">
      <c r="A869" s="136" t="s">
        <v>456</v>
      </c>
      <c r="B869" s="138"/>
      <c r="C869" s="138"/>
      <c r="D869" s="208">
        <f t="shared" si="189"/>
        <v>0</v>
      </c>
      <c r="E869" s="165"/>
      <c r="F869" s="165"/>
      <c r="G869" s="224"/>
      <c r="H869" s="163"/>
      <c r="I869" s="165"/>
      <c r="J869" s="165"/>
      <c r="K869" s="165"/>
      <c r="L869" s="165"/>
      <c r="M869" s="165"/>
      <c r="N869" s="165"/>
      <c r="O869" s="165"/>
      <c r="P869" s="165"/>
      <c r="Q869" s="165"/>
    </row>
    <row r="870" spans="1:17" s="43" customFormat="1" ht="15.75">
      <c r="A870" s="219" t="s">
        <v>390</v>
      </c>
      <c r="B870" s="220"/>
      <c r="C870" s="220"/>
      <c r="D870" s="222">
        <f t="shared" si="189"/>
        <v>1410</v>
      </c>
      <c r="E870" s="222">
        <f>+E871+E884+E890+E893</f>
        <v>0</v>
      </c>
      <c r="F870" s="222">
        <f>+F871+F884+F890+F893</f>
        <v>0</v>
      </c>
      <c r="G870" s="222">
        <f aca="true" t="shared" si="195" ref="G870:Q870">+G871+G884+G890+G893</f>
        <v>0</v>
      </c>
      <c r="H870" s="222">
        <f t="shared" si="195"/>
        <v>0</v>
      </c>
      <c r="I870" s="222">
        <f t="shared" si="195"/>
        <v>0</v>
      </c>
      <c r="J870" s="222">
        <f t="shared" si="195"/>
        <v>1410</v>
      </c>
      <c r="K870" s="222">
        <f t="shared" si="195"/>
        <v>0</v>
      </c>
      <c r="L870" s="222">
        <f t="shared" si="195"/>
        <v>0</v>
      </c>
      <c r="M870" s="222">
        <f t="shared" si="195"/>
        <v>0</v>
      </c>
      <c r="N870" s="222">
        <f t="shared" si="195"/>
        <v>0</v>
      </c>
      <c r="O870" s="222">
        <f t="shared" si="195"/>
        <v>0</v>
      </c>
      <c r="P870" s="222">
        <f t="shared" si="195"/>
        <v>0</v>
      </c>
      <c r="Q870" s="222">
        <f t="shared" si="195"/>
        <v>0</v>
      </c>
    </row>
    <row r="871" spans="1:17" s="42" customFormat="1" ht="63" hidden="1">
      <c r="A871" s="23" t="s">
        <v>95</v>
      </c>
      <c r="B871" s="138">
        <v>130107</v>
      </c>
      <c r="C871" s="138"/>
      <c r="D871" s="165">
        <f>+F871+G871+H871+I871+J871+K871+L871+M871+N871+O871+Q871+P871</f>
        <v>0</v>
      </c>
      <c r="E871" s="165"/>
      <c r="F871" s="165">
        <f>F872+F874+F878</f>
        <v>0</v>
      </c>
      <c r="G871" s="165">
        <f aca="true" t="shared" si="196" ref="G871:Q871">G872+G874+G878</f>
        <v>0</v>
      </c>
      <c r="H871" s="165">
        <f>H872+H874+H878</f>
        <v>0</v>
      </c>
      <c r="I871" s="165">
        <f t="shared" si="196"/>
        <v>0</v>
      </c>
      <c r="J871" s="165">
        <f t="shared" si="196"/>
        <v>0</v>
      </c>
      <c r="K871" s="165">
        <f t="shared" si="196"/>
        <v>0</v>
      </c>
      <c r="L871" s="165">
        <f t="shared" si="196"/>
        <v>0</v>
      </c>
      <c r="M871" s="165">
        <f>M872+M874+M878</f>
        <v>0</v>
      </c>
      <c r="N871" s="165">
        <f t="shared" si="196"/>
        <v>0</v>
      </c>
      <c r="O871" s="165">
        <f t="shared" si="196"/>
        <v>0</v>
      </c>
      <c r="P871" s="165">
        <f t="shared" si="196"/>
        <v>0</v>
      </c>
      <c r="Q871" s="165">
        <f t="shared" si="196"/>
        <v>0</v>
      </c>
    </row>
    <row r="872" spans="1:17" s="3" customFormat="1" ht="47.25" hidden="1">
      <c r="A872" s="95" t="s">
        <v>149</v>
      </c>
      <c r="B872" s="138"/>
      <c r="C872" s="138">
        <v>3110</v>
      </c>
      <c r="D872" s="165">
        <f t="shared" si="189"/>
        <v>0</v>
      </c>
      <c r="E872" s="165"/>
      <c r="F872" s="165">
        <f>F873</f>
        <v>0</v>
      </c>
      <c r="G872" s="165">
        <f aca="true" t="shared" si="197" ref="G872:Q872">G873</f>
        <v>0</v>
      </c>
      <c r="H872" s="165">
        <f t="shared" si="197"/>
        <v>0</v>
      </c>
      <c r="I872" s="165">
        <f t="shared" si="197"/>
        <v>0</v>
      </c>
      <c r="J872" s="165">
        <f t="shared" si="197"/>
        <v>0</v>
      </c>
      <c r="K872" s="165">
        <f t="shared" si="197"/>
        <v>0</v>
      </c>
      <c r="L872" s="165">
        <f t="shared" si="197"/>
        <v>0</v>
      </c>
      <c r="M872" s="165">
        <f t="shared" si="197"/>
        <v>0</v>
      </c>
      <c r="N872" s="165">
        <f t="shared" si="197"/>
        <v>0</v>
      </c>
      <c r="O872" s="165">
        <f t="shared" si="197"/>
        <v>0</v>
      </c>
      <c r="P872" s="165">
        <f t="shared" si="197"/>
        <v>0</v>
      </c>
      <c r="Q872" s="165">
        <f t="shared" si="197"/>
        <v>0</v>
      </c>
    </row>
    <row r="873" spans="1:21" s="1" customFormat="1" ht="36" customHeight="1" hidden="1">
      <c r="A873" s="4" t="s">
        <v>640</v>
      </c>
      <c r="B873" s="138"/>
      <c r="C873" s="138"/>
      <c r="D873" s="165">
        <f t="shared" si="189"/>
        <v>0</v>
      </c>
      <c r="E873" s="165"/>
      <c r="F873" s="165"/>
      <c r="G873" s="165"/>
      <c r="H873" s="165"/>
      <c r="I873" s="165"/>
      <c r="J873" s="165"/>
      <c r="K873" s="165"/>
      <c r="L873" s="165"/>
      <c r="M873" s="165"/>
      <c r="N873" s="165"/>
      <c r="O873" s="165"/>
      <c r="P873" s="165"/>
      <c r="Q873" s="165"/>
      <c r="R873" s="42"/>
      <c r="S873" s="42"/>
      <c r="T873" s="42"/>
      <c r="U873" s="42"/>
    </row>
    <row r="874" spans="1:17" s="3" customFormat="1" ht="31.5" hidden="1">
      <c r="A874" s="95" t="s">
        <v>13</v>
      </c>
      <c r="B874" s="138"/>
      <c r="C874" s="138">
        <v>3142</v>
      </c>
      <c r="D874" s="165">
        <f t="shared" si="189"/>
        <v>0</v>
      </c>
      <c r="E874" s="165">
        <f aca="true" t="shared" si="198" ref="E874:Q874">+E875+E876+E877</f>
        <v>0</v>
      </c>
      <c r="F874" s="165">
        <f t="shared" si="198"/>
        <v>0</v>
      </c>
      <c r="G874" s="165">
        <f t="shared" si="198"/>
        <v>0</v>
      </c>
      <c r="H874" s="165">
        <f t="shared" si="198"/>
        <v>0</v>
      </c>
      <c r="I874" s="165">
        <f t="shared" si="198"/>
        <v>0</v>
      </c>
      <c r="J874" s="165">
        <f t="shared" si="198"/>
        <v>0</v>
      </c>
      <c r="K874" s="165">
        <f t="shared" si="198"/>
        <v>0</v>
      </c>
      <c r="L874" s="165">
        <f t="shared" si="198"/>
        <v>0</v>
      </c>
      <c r="M874" s="165">
        <f t="shared" si="198"/>
        <v>0</v>
      </c>
      <c r="N874" s="165">
        <f t="shared" si="198"/>
        <v>0</v>
      </c>
      <c r="O874" s="165">
        <f t="shared" si="198"/>
        <v>0</v>
      </c>
      <c r="P874" s="165">
        <f t="shared" si="198"/>
        <v>0</v>
      </c>
      <c r="Q874" s="165">
        <f t="shared" si="198"/>
        <v>0</v>
      </c>
    </row>
    <row r="875" spans="1:21" s="1" customFormat="1" ht="15.75" hidden="1">
      <c r="A875" s="106"/>
      <c r="B875" s="183"/>
      <c r="C875" s="183"/>
      <c r="D875" s="208"/>
      <c r="E875" s="163"/>
      <c r="F875" s="163"/>
      <c r="G875" s="165"/>
      <c r="H875" s="163"/>
      <c r="I875" s="163"/>
      <c r="J875" s="163"/>
      <c r="K875" s="163"/>
      <c r="L875" s="163"/>
      <c r="M875" s="163"/>
      <c r="N875" s="163"/>
      <c r="O875" s="163"/>
      <c r="P875" s="163"/>
      <c r="Q875" s="163"/>
      <c r="R875" s="42"/>
      <c r="S875" s="42"/>
      <c r="T875" s="42"/>
      <c r="U875" s="42"/>
    </row>
    <row r="876" spans="1:21" s="1" customFormat="1" ht="73.5" customHeight="1" hidden="1">
      <c r="A876" s="107" t="s">
        <v>477</v>
      </c>
      <c r="B876" s="183"/>
      <c r="C876" s="183"/>
      <c r="D876" s="208">
        <f t="shared" si="189"/>
        <v>0</v>
      </c>
      <c r="E876" s="163"/>
      <c r="F876" s="163"/>
      <c r="G876" s="226"/>
      <c r="H876" s="163"/>
      <c r="I876" s="163"/>
      <c r="J876" s="163"/>
      <c r="K876" s="163"/>
      <c r="L876" s="163"/>
      <c r="M876" s="163"/>
      <c r="N876" s="163"/>
      <c r="O876" s="163"/>
      <c r="P876" s="163"/>
      <c r="Q876" s="163"/>
      <c r="R876" s="42"/>
      <c r="S876" s="42"/>
      <c r="T876" s="42"/>
      <c r="U876" s="42"/>
    </row>
    <row r="877" spans="1:17" s="42" customFormat="1" ht="43.5" customHeight="1" hidden="1">
      <c r="A877" s="227" t="s">
        <v>213</v>
      </c>
      <c r="B877" s="183"/>
      <c r="C877" s="183"/>
      <c r="D877" s="208">
        <f t="shared" si="189"/>
        <v>0</v>
      </c>
      <c r="E877" s="163"/>
      <c r="F877" s="163"/>
      <c r="G877" s="226"/>
      <c r="H877" s="163"/>
      <c r="I877" s="163"/>
      <c r="J877" s="163"/>
      <c r="K877" s="163"/>
      <c r="L877" s="163"/>
      <c r="M877" s="163"/>
      <c r="N877" s="163"/>
      <c r="O877" s="163"/>
      <c r="P877" s="163"/>
      <c r="Q877" s="163"/>
    </row>
    <row r="878" spans="1:17" s="42" customFormat="1" ht="34.5" customHeight="1" hidden="1">
      <c r="A878" s="95" t="s">
        <v>150</v>
      </c>
      <c r="B878" s="105"/>
      <c r="C878" s="138">
        <v>3132</v>
      </c>
      <c r="D878" s="165">
        <f t="shared" si="189"/>
        <v>0</v>
      </c>
      <c r="E878" s="165"/>
      <c r="F878" s="165">
        <f>F879+F880+F881+F882+F883</f>
        <v>0</v>
      </c>
      <c r="G878" s="165">
        <f aca="true" t="shared" si="199" ref="G878:Q878">G879+G880+G881+G882+G883</f>
        <v>0</v>
      </c>
      <c r="H878" s="165">
        <f t="shared" si="199"/>
        <v>0</v>
      </c>
      <c r="I878" s="165">
        <f t="shared" si="199"/>
        <v>0</v>
      </c>
      <c r="J878" s="165">
        <f t="shared" si="199"/>
        <v>0</v>
      </c>
      <c r="K878" s="165">
        <f t="shared" si="199"/>
        <v>0</v>
      </c>
      <c r="L878" s="165">
        <f t="shared" si="199"/>
        <v>0</v>
      </c>
      <c r="M878" s="165">
        <f t="shared" si="199"/>
        <v>0</v>
      </c>
      <c r="N878" s="165">
        <f t="shared" si="199"/>
        <v>0</v>
      </c>
      <c r="O878" s="165">
        <f t="shared" si="199"/>
        <v>0</v>
      </c>
      <c r="P878" s="165">
        <f t="shared" si="199"/>
        <v>0</v>
      </c>
      <c r="Q878" s="165">
        <f t="shared" si="199"/>
        <v>0</v>
      </c>
    </row>
    <row r="879" spans="1:17" s="42" customFormat="1" ht="68.25" customHeight="1" hidden="1">
      <c r="A879" s="107" t="s">
        <v>472</v>
      </c>
      <c r="B879" s="97"/>
      <c r="C879" s="183"/>
      <c r="D879" s="208">
        <f t="shared" si="189"/>
        <v>0</v>
      </c>
      <c r="E879" s="163"/>
      <c r="F879" s="163"/>
      <c r="G879" s="226"/>
      <c r="H879" s="163"/>
      <c r="I879" s="163"/>
      <c r="J879" s="163"/>
      <c r="K879" s="163"/>
      <c r="L879" s="163"/>
      <c r="M879" s="163"/>
      <c r="N879" s="163"/>
      <c r="O879" s="163"/>
      <c r="P879" s="163"/>
      <c r="Q879" s="163"/>
    </row>
    <row r="880" spans="1:17" s="42" customFormat="1" ht="64.5" customHeight="1" hidden="1">
      <c r="A880" s="107" t="s">
        <v>473</v>
      </c>
      <c r="B880" s="97"/>
      <c r="C880" s="183"/>
      <c r="D880" s="208">
        <f t="shared" si="189"/>
        <v>0</v>
      </c>
      <c r="E880" s="163"/>
      <c r="F880" s="163"/>
      <c r="G880" s="226"/>
      <c r="H880" s="163"/>
      <c r="I880" s="163"/>
      <c r="J880" s="163"/>
      <c r="K880" s="163"/>
      <c r="L880" s="163"/>
      <c r="M880" s="163"/>
      <c r="N880" s="163"/>
      <c r="O880" s="163"/>
      <c r="P880" s="163"/>
      <c r="Q880" s="163"/>
    </row>
    <row r="881" spans="1:17" s="42" customFormat="1" ht="69" customHeight="1" hidden="1">
      <c r="A881" s="107" t="s">
        <v>474</v>
      </c>
      <c r="B881" s="97"/>
      <c r="C881" s="183"/>
      <c r="D881" s="208">
        <f t="shared" si="189"/>
        <v>0</v>
      </c>
      <c r="E881" s="163"/>
      <c r="F881" s="163"/>
      <c r="G881" s="226"/>
      <c r="H881" s="163"/>
      <c r="I881" s="163"/>
      <c r="J881" s="163"/>
      <c r="K881" s="163"/>
      <c r="L881" s="163"/>
      <c r="M881" s="163"/>
      <c r="N881" s="163"/>
      <c r="O881" s="163"/>
      <c r="P881" s="163"/>
      <c r="Q881" s="163"/>
    </row>
    <row r="882" spans="1:17" s="42" customFormat="1" ht="48.75" customHeight="1" hidden="1">
      <c r="A882" s="107" t="s">
        <v>475</v>
      </c>
      <c r="B882" s="97"/>
      <c r="C882" s="183"/>
      <c r="D882" s="208">
        <f t="shared" si="189"/>
        <v>0</v>
      </c>
      <c r="E882" s="163"/>
      <c r="F882" s="163"/>
      <c r="G882" s="226"/>
      <c r="H882" s="163"/>
      <c r="I882" s="163"/>
      <c r="J882" s="163"/>
      <c r="K882" s="163"/>
      <c r="L882" s="163"/>
      <c r="M882" s="163"/>
      <c r="N882" s="163"/>
      <c r="O882" s="163"/>
      <c r="P882" s="163"/>
      <c r="Q882" s="163"/>
    </row>
    <row r="883" spans="1:17" s="42" customFormat="1" ht="54" customHeight="1" hidden="1">
      <c r="A883" s="107" t="s">
        <v>476</v>
      </c>
      <c r="B883" s="97"/>
      <c r="C883" s="183"/>
      <c r="D883" s="208">
        <f t="shared" si="189"/>
        <v>0</v>
      </c>
      <c r="E883" s="163"/>
      <c r="F883" s="163"/>
      <c r="G883" s="226"/>
      <c r="H883" s="163"/>
      <c r="I883" s="163"/>
      <c r="J883" s="163"/>
      <c r="K883" s="163"/>
      <c r="L883" s="163"/>
      <c r="M883" s="163"/>
      <c r="N883" s="163"/>
      <c r="O883" s="163"/>
      <c r="P883" s="163"/>
      <c r="Q883" s="163"/>
    </row>
    <row r="884" spans="1:17" s="42" customFormat="1" ht="47.25" customHeight="1">
      <c r="A884" s="23" t="s">
        <v>676</v>
      </c>
      <c r="B884" s="26">
        <v>91103</v>
      </c>
      <c r="C884" s="138"/>
      <c r="D884" s="165">
        <f>+F884+G884+H884+I884+J884+K884+L884+M884+N884+O884+Q884+P884</f>
        <v>1410</v>
      </c>
      <c r="E884" s="165">
        <f aca="true" t="shared" si="200" ref="E884:Q885">+E885</f>
        <v>0</v>
      </c>
      <c r="F884" s="165">
        <f>+F885+F887</f>
        <v>0</v>
      </c>
      <c r="G884" s="165">
        <f aca="true" t="shared" si="201" ref="G884:Q884">+G885+G887</f>
        <v>0</v>
      </c>
      <c r="H884" s="165">
        <f t="shared" si="201"/>
        <v>0</v>
      </c>
      <c r="I884" s="165">
        <f t="shared" si="201"/>
        <v>0</v>
      </c>
      <c r="J884" s="165">
        <f t="shared" si="201"/>
        <v>1410</v>
      </c>
      <c r="K884" s="165">
        <f t="shared" si="201"/>
        <v>0</v>
      </c>
      <c r="L884" s="165">
        <f t="shared" si="201"/>
        <v>0</v>
      </c>
      <c r="M884" s="165">
        <f t="shared" si="201"/>
        <v>0</v>
      </c>
      <c r="N884" s="165">
        <f t="shared" si="201"/>
        <v>0</v>
      </c>
      <c r="O884" s="165">
        <f t="shared" si="201"/>
        <v>0</v>
      </c>
      <c r="P884" s="165">
        <f t="shared" si="201"/>
        <v>0</v>
      </c>
      <c r="Q884" s="165">
        <f t="shared" si="201"/>
        <v>0</v>
      </c>
    </row>
    <row r="885" spans="1:17" s="42" customFormat="1" ht="49.5" customHeight="1">
      <c r="A885" s="95" t="s">
        <v>149</v>
      </c>
      <c r="B885" s="138"/>
      <c r="C885" s="138">
        <v>3110</v>
      </c>
      <c r="D885" s="208">
        <f>+D886</f>
        <v>1410</v>
      </c>
      <c r="E885" s="208">
        <f t="shared" si="200"/>
        <v>0</v>
      </c>
      <c r="F885" s="208">
        <f t="shared" si="200"/>
        <v>0</v>
      </c>
      <c r="G885" s="208">
        <f t="shared" si="200"/>
        <v>0</v>
      </c>
      <c r="H885" s="208">
        <f t="shared" si="200"/>
        <v>0</v>
      </c>
      <c r="I885" s="208">
        <f t="shared" si="200"/>
        <v>0</v>
      </c>
      <c r="J885" s="208">
        <f t="shared" si="200"/>
        <v>1410</v>
      </c>
      <c r="K885" s="208">
        <f t="shared" si="200"/>
        <v>0</v>
      </c>
      <c r="L885" s="208">
        <f t="shared" si="200"/>
        <v>0</v>
      </c>
      <c r="M885" s="208">
        <f t="shared" si="200"/>
        <v>0</v>
      </c>
      <c r="N885" s="208">
        <f t="shared" si="200"/>
        <v>0</v>
      </c>
      <c r="O885" s="208">
        <f t="shared" si="200"/>
        <v>0</v>
      </c>
      <c r="P885" s="208">
        <f t="shared" si="200"/>
        <v>0</v>
      </c>
      <c r="Q885" s="208">
        <f t="shared" si="200"/>
        <v>0</v>
      </c>
    </row>
    <row r="886" spans="1:17" s="42" customFormat="1" ht="23.25" customHeight="1">
      <c r="A886" s="4" t="s">
        <v>677</v>
      </c>
      <c r="B886" s="138"/>
      <c r="C886" s="138"/>
      <c r="D886" s="208">
        <f>+F886+G886+H886+I886+J886+K886+L886+M886+N886+O886+P886+Q886</f>
        <v>1410</v>
      </c>
      <c r="E886" s="163"/>
      <c r="F886" s="163"/>
      <c r="G886" s="163"/>
      <c r="H886" s="163"/>
      <c r="I886" s="163"/>
      <c r="J886" s="163">
        <v>1410</v>
      </c>
      <c r="K886" s="163"/>
      <c r="L886" s="163"/>
      <c r="M886" s="163"/>
      <c r="N886" s="163"/>
      <c r="O886" s="163"/>
      <c r="P886" s="163"/>
      <c r="Q886" s="163"/>
    </row>
    <row r="887" spans="1:17" s="42" customFormat="1" ht="31.5" hidden="1">
      <c r="A887" s="95" t="s">
        <v>150</v>
      </c>
      <c r="B887" s="138"/>
      <c r="C887" s="138">
        <v>3132</v>
      </c>
      <c r="D887" s="165">
        <f>+F887+G887+H887+I887+J887+K887+L887+M887+N887+O887+P887+Q887</f>
        <v>0</v>
      </c>
      <c r="E887" s="165"/>
      <c r="F887" s="165">
        <f>F888</f>
        <v>0</v>
      </c>
      <c r="G887" s="165">
        <f aca="true" t="shared" si="202" ref="G887:Q887">G888</f>
        <v>0</v>
      </c>
      <c r="H887" s="165">
        <f t="shared" si="202"/>
        <v>0</v>
      </c>
      <c r="I887" s="165">
        <f t="shared" si="202"/>
        <v>0</v>
      </c>
      <c r="J887" s="165">
        <f t="shared" si="202"/>
        <v>0</v>
      </c>
      <c r="K887" s="165">
        <f t="shared" si="202"/>
        <v>0</v>
      </c>
      <c r="L887" s="165">
        <f t="shared" si="202"/>
        <v>0</v>
      </c>
      <c r="M887" s="165">
        <f t="shared" si="202"/>
        <v>0</v>
      </c>
      <c r="N887" s="165">
        <f t="shared" si="202"/>
        <v>0</v>
      </c>
      <c r="O887" s="165">
        <f t="shared" si="202"/>
        <v>0</v>
      </c>
      <c r="P887" s="165">
        <f t="shared" si="202"/>
        <v>0</v>
      </c>
      <c r="Q887" s="165">
        <f t="shared" si="202"/>
        <v>0</v>
      </c>
    </row>
    <row r="888" spans="1:17" s="42" customFormat="1" ht="94.5" hidden="1">
      <c r="A888" s="107" t="s">
        <v>478</v>
      </c>
      <c r="B888" s="183"/>
      <c r="C888" s="183"/>
      <c r="D888" s="208">
        <f>+F888+G888+H888+I888+J888+K888+L888+M888+N888+O888+P888+Q888</f>
        <v>0</v>
      </c>
      <c r="E888" s="163"/>
      <c r="F888" s="163"/>
      <c r="G888" s="163"/>
      <c r="H888" s="163"/>
      <c r="I888" s="163"/>
      <c r="J888" s="163"/>
      <c r="K888" s="163"/>
      <c r="L888" s="163"/>
      <c r="M888" s="163"/>
      <c r="N888" s="163"/>
      <c r="O888" s="163"/>
      <c r="P888" s="163"/>
      <c r="Q888" s="163"/>
    </row>
    <row r="889" spans="1:17" s="42" customFormat="1" ht="26.25" customHeight="1" hidden="1">
      <c r="A889" s="4"/>
      <c r="B889" s="138"/>
      <c r="C889" s="138"/>
      <c r="D889" s="208">
        <f>+F889+G889+H889+I889+J889+K889+L889+M889+N889+O889+P889+Q889</f>
        <v>0</v>
      </c>
      <c r="E889" s="163"/>
      <c r="F889" s="163"/>
      <c r="G889" s="163"/>
      <c r="H889" s="163"/>
      <c r="I889" s="163"/>
      <c r="J889" s="163"/>
      <c r="K889" s="163"/>
      <c r="L889" s="163"/>
      <c r="M889" s="163"/>
      <c r="N889" s="163"/>
      <c r="O889" s="163"/>
      <c r="P889" s="163"/>
      <c r="Q889" s="163"/>
    </row>
    <row r="890" spans="1:17" s="3" customFormat="1" ht="51" customHeight="1" hidden="1">
      <c r="A890" s="23" t="s">
        <v>207</v>
      </c>
      <c r="B890" s="24">
        <v>91101</v>
      </c>
      <c r="D890" s="127">
        <f t="shared" si="189"/>
        <v>0</v>
      </c>
      <c r="E890" s="165">
        <f aca="true" t="shared" si="203" ref="E890:Q891">+E891</f>
        <v>0</v>
      </c>
      <c r="F890" s="165">
        <f t="shared" si="203"/>
        <v>0</v>
      </c>
      <c r="G890" s="165">
        <f t="shared" si="203"/>
        <v>0</v>
      </c>
      <c r="H890" s="165">
        <f t="shared" si="203"/>
        <v>0</v>
      </c>
      <c r="I890" s="165">
        <f t="shared" si="203"/>
        <v>0</v>
      </c>
      <c r="J890" s="165">
        <f t="shared" si="203"/>
        <v>0</v>
      </c>
      <c r="K890" s="165">
        <f t="shared" si="203"/>
        <v>0</v>
      </c>
      <c r="L890" s="165">
        <f t="shared" si="203"/>
        <v>0</v>
      </c>
      <c r="M890" s="165">
        <f t="shared" si="203"/>
        <v>0</v>
      </c>
      <c r="N890" s="165">
        <f t="shared" si="203"/>
        <v>0</v>
      </c>
      <c r="O890" s="165">
        <f t="shared" si="203"/>
        <v>0</v>
      </c>
      <c r="P890" s="165">
        <f t="shared" si="203"/>
        <v>0</v>
      </c>
      <c r="Q890" s="165">
        <f t="shared" si="203"/>
        <v>0</v>
      </c>
    </row>
    <row r="891" spans="1:21" s="1" customFormat="1" ht="59.25" customHeight="1" hidden="1">
      <c r="A891" s="95" t="s">
        <v>149</v>
      </c>
      <c r="B891" s="138"/>
      <c r="C891" s="138">
        <v>3110</v>
      </c>
      <c r="D891" s="208">
        <f>+D892</f>
        <v>0</v>
      </c>
      <c r="E891" s="208">
        <f t="shared" si="203"/>
        <v>0</v>
      </c>
      <c r="F891" s="208">
        <f t="shared" si="203"/>
        <v>0</v>
      </c>
      <c r="G891" s="208">
        <f t="shared" si="203"/>
        <v>0</v>
      </c>
      <c r="H891" s="208">
        <f t="shared" si="203"/>
        <v>0</v>
      </c>
      <c r="I891" s="208">
        <f t="shared" si="203"/>
        <v>0</v>
      </c>
      <c r="J891" s="208">
        <f t="shared" si="203"/>
        <v>0</v>
      </c>
      <c r="K891" s="208">
        <f t="shared" si="203"/>
        <v>0</v>
      </c>
      <c r="L891" s="208">
        <f t="shared" si="203"/>
        <v>0</v>
      </c>
      <c r="M891" s="208">
        <f t="shared" si="203"/>
        <v>0</v>
      </c>
      <c r="N891" s="208">
        <f t="shared" si="203"/>
        <v>0</v>
      </c>
      <c r="O891" s="208">
        <f t="shared" si="203"/>
        <v>0</v>
      </c>
      <c r="P891" s="208">
        <f t="shared" si="203"/>
        <v>0</v>
      </c>
      <c r="Q891" s="208">
        <f t="shared" si="203"/>
        <v>0</v>
      </c>
      <c r="R891" s="42"/>
      <c r="S891" s="42"/>
      <c r="T891" s="42"/>
      <c r="U891" s="42"/>
    </row>
    <row r="892" spans="1:21" s="1" customFormat="1" ht="31.5" customHeight="1" hidden="1">
      <c r="A892" s="4" t="s">
        <v>336</v>
      </c>
      <c r="B892" s="138"/>
      <c r="C892" s="138"/>
      <c r="D892" s="208">
        <f>+F892+G892+H892+I892+K892+J892+L892+M892+N892+O892+P892+Q892</f>
        <v>0</v>
      </c>
      <c r="E892" s="163"/>
      <c r="F892" s="163"/>
      <c r="G892" s="163"/>
      <c r="H892" s="163"/>
      <c r="I892" s="163"/>
      <c r="J892" s="163"/>
      <c r="K892" s="163"/>
      <c r="L892" s="163"/>
      <c r="M892" s="163"/>
      <c r="N892" s="163"/>
      <c r="O892" s="163"/>
      <c r="P892" s="163"/>
      <c r="Q892" s="163"/>
      <c r="R892" s="42"/>
      <c r="S892" s="42"/>
      <c r="T892" s="42"/>
      <c r="U892" s="42"/>
    </row>
    <row r="893" spans="1:21" s="1" customFormat="1" ht="119.25" customHeight="1" hidden="1">
      <c r="A893" s="4" t="s">
        <v>211</v>
      </c>
      <c r="B893" s="183">
        <v>250913</v>
      </c>
      <c r="C893" s="183"/>
      <c r="D893" s="208">
        <f t="shared" si="189"/>
        <v>0</v>
      </c>
      <c r="E893" s="163">
        <f aca="true" t="shared" si="204" ref="E893:Q893">+E894</f>
        <v>0</v>
      </c>
      <c r="F893" s="163">
        <f t="shared" si="204"/>
        <v>0</v>
      </c>
      <c r="G893" s="163">
        <f t="shared" si="204"/>
        <v>0</v>
      </c>
      <c r="H893" s="163">
        <f t="shared" si="204"/>
        <v>0</v>
      </c>
      <c r="I893" s="163">
        <f t="shared" si="204"/>
        <v>0</v>
      </c>
      <c r="J893" s="163">
        <f t="shared" si="204"/>
        <v>0</v>
      </c>
      <c r="K893" s="163">
        <f t="shared" si="204"/>
        <v>0</v>
      </c>
      <c r="L893" s="163">
        <f t="shared" si="204"/>
        <v>0</v>
      </c>
      <c r="M893" s="163">
        <f t="shared" si="204"/>
        <v>0</v>
      </c>
      <c r="N893" s="163">
        <f t="shared" si="204"/>
        <v>0</v>
      </c>
      <c r="O893" s="163">
        <f t="shared" si="204"/>
        <v>0</v>
      </c>
      <c r="P893" s="163">
        <f t="shared" si="204"/>
        <v>0</v>
      </c>
      <c r="Q893" s="163">
        <f t="shared" si="204"/>
        <v>0</v>
      </c>
      <c r="R893" s="42"/>
      <c r="S893" s="42"/>
      <c r="T893" s="42"/>
      <c r="U893" s="42"/>
    </row>
    <row r="894" spans="1:21" s="1" customFormat="1" ht="68.25" customHeight="1" hidden="1">
      <c r="A894" s="88" t="s">
        <v>212</v>
      </c>
      <c r="B894" s="183"/>
      <c r="C894" s="183">
        <v>2282</v>
      </c>
      <c r="D894" s="208">
        <f t="shared" si="189"/>
        <v>0</v>
      </c>
      <c r="E894" s="163"/>
      <c r="F894" s="163"/>
      <c r="G894" s="163"/>
      <c r="H894" s="163"/>
      <c r="I894" s="163"/>
      <c r="J894" s="163"/>
      <c r="K894" s="163"/>
      <c r="L894" s="163"/>
      <c r="M894" s="163"/>
      <c r="N894" s="163"/>
      <c r="O894" s="163"/>
      <c r="P894" s="163"/>
      <c r="Q894" s="163"/>
      <c r="R894" s="42"/>
      <c r="S894" s="42"/>
      <c r="T894" s="42"/>
      <c r="U894" s="42"/>
    </row>
    <row r="895" spans="1:17" s="43" customFormat="1" ht="15.75">
      <c r="A895" s="219" t="s">
        <v>192</v>
      </c>
      <c r="B895" s="220"/>
      <c r="C895" s="220"/>
      <c r="D895" s="222">
        <f t="shared" si="189"/>
        <v>0</v>
      </c>
      <c r="E895" s="222">
        <f>+E909+E935+E900+E896</f>
        <v>0</v>
      </c>
      <c r="F895" s="222">
        <f>+F909+F935+F900+F896</f>
        <v>0</v>
      </c>
      <c r="G895" s="222">
        <f aca="true" t="shared" si="205" ref="G895:Q895">+G909+G935+G900+G896</f>
        <v>0</v>
      </c>
      <c r="H895" s="222">
        <f t="shared" si="205"/>
        <v>0</v>
      </c>
      <c r="I895" s="222">
        <f t="shared" si="205"/>
        <v>0</v>
      </c>
      <c r="J895" s="222">
        <f t="shared" si="205"/>
        <v>0</v>
      </c>
      <c r="K895" s="222">
        <f t="shared" si="205"/>
        <v>0</v>
      </c>
      <c r="L895" s="222">
        <f t="shared" si="205"/>
        <v>0</v>
      </c>
      <c r="M895" s="222">
        <f t="shared" si="205"/>
        <v>0</v>
      </c>
      <c r="N895" s="222">
        <f t="shared" si="205"/>
        <v>0</v>
      </c>
      <c r="O895" s="222">
        <f t="shared" si="205"/>
        <v>0</v>
      </c>
      <c r="P895" s="222">
        <f t="shared" si="205"/>
        <v>0</v>
      </c>
      <c r="Q895" s="222">
        <f t="shared" si="205"/>
        <v>0</v>
      </c>
    </row>
    <row r="896" spans="1:17" s="43" customFormat="1" ht="21.75" customHeight="1" hidden="1">
      <c r="A896" s="4" t="s">
        <v>467</v>
      </c>
      <c r="B896" s="138">
        <v>70804</v>
      </c>
      <c r="C896" s="220"/>
      <c r="D896" s="165">
        <f t="shared" si="189"/>
        <v>0</v>
      </c>
      <c r="E896" s="165">
        <f aca="true" t="shared" si="206" ref="E896:Q896">+E897</f>
        <v>0</v>
      </c>
      <c r="F896" s="165">
        <f t="shared" si="206"/>
        <v>0</v>
      </c>
      <c r="G896" s="165">
        <f t="shared" si="206"/>
        <v>0</v>
      </c>
      <c r="H896" s="165">
        <f t="shared" si="206"/>
        <v>0</v>
      </c>
      <c r="I896" s="165">
        <f t="shared" si="206"/>
        <v>0</v>
      </c>
      <c r="J896" s="165">
        <f t="shared" si="206"/>
        <v>0</v>
      </c>
      <c r="K896" s="165">
        <f t="shared" si="206"/>
        <v>0</v>
      </c>
      <c r="L896" s="165">
        <f t="shared" si="206"/>
        <v>0</v>
      </c>
      <c r="M896" s="165">
        <f t="shared" si="206"/>
        <v>0</v>
      </c>
      <c r="N896" s="165">
        <f t="shared" si="206"/>
        <v>0</v>
      </c>
      <c r="O896" s="165">
        <f t="shared" si="206"/>
        <v>0</v>
      </c>
      <c r="P896" s="165">
        <f t="shared" si="206"/>
        <v>0</v>
      </c>
      <c r="Q896" s="165">
        <f t="shared" si="206"/>
        <v>0</v>
      </c>
    </row>
    <row r="897" spans="1:17" s="43" customFormat="1" ht="47.25" hidden="1">
      <c r="A897" s="95" t="s">
        <v>149</v>
      </c>
      <c r="B897" s="138"/>
      <c r="C897" s="138">
        <v>3110</v>
      </c>
      <c r="D897" s="165">
        <f t="shared" si="189"/>
        <v>0</v>
      </c>
      <c r="E897" s="165">
        <f>+E899</f>
        <v>0</v>
      </c>
      <c r="F897" s="165">
        <f>+F899+F898</f>
        <v>0</v>
      </c>
      <c r="G897" s="165">
        <f aca="true" t="shared" si="207" ref="G897:Q897">+G899+G898</f>
        <v>0</v>
      </c>
      <c r="H897" s="165">
        <f t="shared" si="207"/>
        <v>0</v>
      </c>
      <c r="I897" s="165">
        <f t="shared" si="207"/>
        <v>0</v>
      </c>
      <c r="J897" s="165">
        <f t="shared" si="207"/>
        <v>0</v>
      </c>
      <c r="K897" s="165">
        <f t="shared" si="207"/>
        <v>0</v>
      </c>
      <c r="L897" s="165">
        <f t="shared" si="207"/>
        <v>0</v>
      </c>
      <c r="M897" s="165">
        <f t="shared" si="207"/>
        <v>0</v>
      </c>
      <c r="N897" s="165">
        <f t="shared" si="207"/>
        <v>0</v>
      </c>
      <c r="O897" s="165">
        <f t="shared" si="207"/>
        <v>0</v>
      </c>
      <c r="P897" s="165">
        <f t="shared" si="207"/>
        <v>0</v>
      </c>
      <c r="Q897" s="165">
        <f t="shared" si="207"/>
        <v>0</v>
      </c>
    </row>
    <row r="898" spans="1:17" s="43" customFormat="1" ht="15.75" hidden="1">
      <c r="A898" s="136" t="s">
        <v>468</v>
      </c>
      <c r="B898" s="138"/>
      <c r="C898" s="138"/>
      <c r="D898" s="208">
        <f t="shared" si="189"/>
        <v>0</v>
      </c>
      <c r="E898" s="165"/>
      <c r="F898" s="165"/>
      <c r="G898" s="165"/>
      <c r="H898" s="163"/>
      <c r="I898" s="165"/>
      <c r="J898" s="165"/>
      <c r="K898" s="165"/>
      <c r="L898" s="165"/>
      <c r="M898" s="165"/>
      <c r="N898" s="165"/>
      <c r="O898" s="165"/>
      <c r="P898" s="165"/>
      <c r="Q898" s="165"/>
    </row>
    <row r="899" spans="1:17" s="43" customFormat="1" ht="19.5" customHeight="1" hidden="1">
      <c r="A899" s="136" t="s">
        <v>401</v>
      </c>
      <c r="B899" s="220"/>
      <c r="C899" s="220"/>
      <c r="D899" s="208">
        <f t="shared" si="189"/>
        <v>0</v>
      </c>
      <c r="E899" s="165"/>
      <c r="F899" s="163"/>
      <c r="G899" s="163"/>
      <c r="H899" s="163"/>
      <c r="I899" s="163"/>
      <c r="J899" s="163"/>
      <c r="K899" s="163"/>
      <c r="L899" s="163"/>
      <c r="M899" s="163"/>
      <c r="N899" s="163"/>
      <c r="O899" s="163"/>
      <c r="P899" s="163"/>
      <c r="Q899" s="163"/>
    </row>
    <row r="900" spans="1:17" s="84" customFormat="1" ht="63" hidden="1">
      <c r="A900" s="23" t="s">
        <v>95</v>
      </c>
      <c r="B900" s="138">
        <v>130107</v>
      </c>
      <c r="C900" s="220"/>
      <c r="D900" s="165">
        <f>+F900+G900+H900+I900+J900+K900+L900+M900+N900+O900+Q900+P900</f>
        <v>0</v>
      </c>
      <c r="E900" s="165">
        <f>+E901</f>
        <v>0</v>
      </c>
      <c r="F900" s="165">
        <f>+F901+F905</f>
        <v>0</v>
      </c>
      <c r="G900" s="165">
        <f aca="true" t="shared" si="208" ref="G900:Q900">+G901+G905</f>
        <v>0</v>
      </c>
      <c r="H900" s="165">
        <f t="shared" si="208"/>
        <v>0</v>
      </c>
      <c r="I900" s="165">
        <f t="shared" si="208"/>
        <v>0</v>
      </c>
      <c r="J900" s="165">
        <f t="shared" si="208"/>
        <v>0</v>
      </c>
      <c r="K900" s="165">
        <f t="shared" si="208"/>
        <v>0</v>
      </c>
      <c r="L900" s="165">
        <f t="shared" si="208"/>
        <v>0</v>
      </c>
      <c r="M900" s="165">
        <f t="shared" si="208"/>
        <v>0</v>
      </c>
      <c r="N900" s="165">
        <f t="shared" si="208"/>
        <v>0</v>
      </c>
      <c r="O900" s="165">
        <f t="shared" si="208"/>
        <v>0</v>
      </c>
      <c r="P900" s="165">
        <f t="shared" si="208"/>
        <v>0</v>
      </c>
      <c r="Q900" s="165">
        <f t="shared" si="208"/>
        <v>0</v>
      </c>
    </row>
    <row r="901" spans="1:17" s="43" customFormat="1" ht="47.25" hidden="1">
      <c r="A901" s="129" t="s">
        <v>149</v>
      </c>
      <c r="B901" s="138"/>
      <c r="C901" s="138">
        <v>3110</v>
      </c>
      <c r="D901" s="131">
        <f t="shared" si="189"/>
        <v>0</v>
      </c>
      <c r="E901" s="165">
        <f aca="true" t="shared" si="209" ref="E901:Q901">+E902+E903+E904</f>
        <v>0</v>
      </c>
      <c r="F901" s="165">
        <f t="shared" si="209"/>
        <v>0</v>
      </c>
      <c r="G901" s="165">
        <f t="shared" si="209"/>
        <v>0</v>
      </c>
      <c r="H901" s="165">
        <f t="shared" si="209"/>
        <v>0</v>
      </c>
      <c r="I901" s="165">
        <f t="shared" si="209"/>
        <v>0</v>
      </c>
      <c r="J901" s="165">
        <f t="shared" si="209"/>
        <v>0</v>
      </c>
      <c r="K901" s="165">
        <f t="shared" si="209"/>
        <v>0</v>
      </c>
      <c r="L901" s="165">
        <f t="shared" si="209"/>
        <v>0</v>
      </c>
      <c r="M901" s="165">
        <f t="shared" si="209"/>
        <v>0</v>
      </c>
      <c r="N901" s="165">
        <f t="shared" si="209"/>
        <v>0</v>
      </c>
      <c r="O901" s="165">
        <f t="shared" si="209"/>
        <v>0</v>
      </c>
      <c r="P901" s="165">
        <f t="shared" si="209"/>
        <v>0</v>
      </c>
      <c r="Q901" s="165">
        <f t="shared" si="209"/>
        <v>0</v>
      </c>
    </row>
    <row r="902" spans="1:17" s="43" customFormat="1" ht="47.25" hidden="1">
      <c r="A902" s="4" t="s">
        <v>345</v>
      </c>
      <c r="B902" s="220"/>
      <c r="C902" s="220"/>
      <c r="D902" s="131">
        <f t="shared" si="189"/>
        <v>0</v>
      </c>
      <c r="E902" s="165"/>
      <c r="F902" s="165"/>
      <c r="G902" s="165"/>
      <c r="H902" s="140"/>
      <c r="I902" s="140"/>
      <c r="J902" s="140"/>
      <c r="K902" s="140"/>
      <c r="L902" s="140"/>
      <c r="M902" s="165"/>
      <c r="N902" s="165"/>
      <c r="O902" s="165"/>
      <c r="P902" s="165"/>
      <c r="Q902" s="222"/>
    </row>
    <row r="903" spans="1:17" s="43" customFormat="1" ht="43.5" customHeight="1" hidden="1">
      <c r="A903" s="4" t="s">
        <v>305</v>
      </c>
      <c r="B903" s="220"/>
      <c r="C903" s="220"/>
      <c r="D903" s="131">
        <f t="shared" si="189"/>
        <v>0</v>
      </c>
      <c r="E903" s="165"/>
      <c r="F903" s="165"/>
      <c r="G903" s="201"/>
      <c r="H903" s="140"/>
      <c r="I903" s="140"/>
      <c r="J903" s="140"/>
      <c r="K903" s="140"/>
      <c r="L903" s="140"/>
      <c r="M903" s="165"/>
      <c r="N903" s="165"/>
      <c r="O903" s="165"/>
      <c r="P903" s="165"/>
      <c r="Q903" s="222"/>
    </row>
    <row r="904" spans="1:17" s="43" customFormat="1" ht="47.25" customHeight="1" hidden="1">
      <c r="A904" s="4" t="s">
        <v>306</v>
      </c>
      <c r="B904" s="220"/>
      <c r="C904" s="220"/>
      <c r="D904" s="131">
        <f t="shared" si="189"/>
        <v>0</v>
      </c>
      <c r="E904" s="165"/>
      <c r="F904" s="165"/>
      <c r="G904" s="201"/>
      <c r="H904" s="140"/>
      <c r="I904" s="140"/>
      <c r="J904" s="140"/>
      <c r="K904" s="140"/>
      <c r="L904" s="140"/>
      <c r="M904" s="165"/>
      <c r="N904" s="165"/>
      <c r="O904" s="165"/>
      <c r="P904" s="165"/>
      <c r="Q904" s="222"/>
    </row>
    <row r="905" spans="1:17" s="43" customFormat="1" ht="31.5" hidden="1">
      <c r="A905" s="95" t="s">
        <v>150</v>
      </c>
      <c r="B905" s="138"/>
      <c r="C905" s="138">
        <v>3132</v>
      </c>
      <c r="D905" s="165">
        <f t="shared" si="189"/>
        <v>0</v>
      </c>
      <c r="E905" s="165"/>
      <c r="F905" s="165">
        <f>F906+F908+F907</f>
        <v>0</v>
      </c>
      <c r="G905" s="165">
        <f aca="true" t="shared" si="210" ref="G905:Q905">G906+G908+G907</f>
        <v>0</v>
      </c>
      <c r="H905" s="165">
        <f t="shared" si="210"/>
        <v>0</v>
      </c>
      <c r="I905" s="165">
        <f t="shared" si="210"/>
        <v>0</v>
      </c>
      <c r="J905" s="165">
        <f t="shared" si="210"/>
        <v>0</v>
      </c>
      <c r="K905" s="165">
        <f t="shared" si="210"/>
        <v>0</v>
      </c>
      <c r="L905" s="165">
        <f t="shared" si="210"/>
        <v>0</v>
      </c>
      <c r="M905" s="165">
        <f t="shared" si="210"/>
        <v>0</v>
      </c>
      <c r="N905" s="165">
        <f t="shared" si="210"/>
        <v>0</v>
      </c>
      <c r="O905" s="165">
        <f t="shared" si="210"/>
        <v>0</v>
      </c>
      <c r="P905" s="165">
        <f t="shared" si="210"/>
        <v>0</v>
      </c>
      <c r="Q905" s="165">
        <f t="shared" si="210"/>
        <v>0</v>
      </c>
    </row>
    <row r="906" spans="1:17" s="43" customFormat="1" ht="122.25" customHeight="1" hidden="1">
      <c r="A906" s="136" t="s">
        <v>469</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470</v>
      </c>
      <c r="B907" s="220"/>
      <c r="C907" s="220"/>
      <c r="D907" s="208">
        <f t="shared" si="189"/>
        <v>0</v>
      </c>
      <c r="E907" s="165"/>
      <c r="F907" s="165"/>
      <c r="G907" s="201"/>
      <c r="H907" s="161"/>
      <c r="I907" s="161"/>
      <c r="J907" s="161"/>
      <c r="K907" s="161"/>
      <c r="L907" s="161"/>
      <c r="M907" s="165"/>
      <c r="N907" s="165"/>
      <c r="O907" s="165"/>
      <c r="P907" s="165"/>
      <c r="Q907" s="222"/>
    </row>
    <row r="908" spans="1:17" s="43" customFormat="1" ht="138.75" customHeight="1" hidden="1">
      <c r="A908" s="136" t="s">
        <v>471</v>
      </c>
      <c r="B908" s="220"/>
      <c r="C908" s="220"/>
      <c r="D908" s="208">
        <f t="shared" si="189"/>
        <v>0</v>
      </c>
      <c r="E908" s="165"/>
      <c r="F908" s="165"/>
      <c r="G908" s="201"/>
      <c r="H908" s="161"/>
      <c r="I908" s="161"/>
      <c r="J908" s="161"/>
      <c r="K908" s="161"/>
      <c r="L908" s="161"/>
      <c r="M908" s="165"/>
      <c r="N908" s="165"/>
      <c r="O908" s="165"/>
      <c r="P908" s="165"/>
      <c r="Q908" s="222"/>
    </row>
    <row r="909" spans="1:17" s="42" customFormat="1" ht="15.75">
      <c r="A909" s="20" t="s">
        <v>190</v>
      </c>
      <c r="B909" s="138">
        <v>70201</v>
      </c>
      <c r="C909" s="138"/>
      <c r="D909" s="165">
        <f t="shared" si="189"/>
        <v>0</v>
      </c>
      <c r="E909" s="165">
        <f aca="true" t="shared" si="211" ref="E909:Q909">E916+E920+E910</f>
        <v>0</v>
      </c>
      <c r="F909" s="165">
        <f t="shared" si="211"/>
        <v>0</v>
      </c>
      <c r="G909" s="165">
        <f t="shared" si="211"/>
        <v>0</v>
      </c>
      <c r="H909" s="165">
        <f t="shared" si="211"/>
        <v>0</v>
      </c>
      <c r="I909" s="165">
        <f t="shared" si="211"/>
        <v>0</v>
      </c>
      <c r="J909" s="165">
        <f t="shared" si="211"/>
        <v>0</v>
      </c>
      <c r="K909" s="165">
        <f t="shared" si="211"/>
        <v>0</v>
      </c>
      <c r="L909" s="165">
        <f t="shared" si="211"/>
        <v>0</v>
      </c>
      <c r="M909" s="165">
        <f t="shared" si="211"/>
        <v>0</v>
      </c>
      <c r="N909" s="165">
        <f t="shared" si="211"/>
        <v>0</v>
      </c>
      <c r="O909" s="165">
        <f t="shared" si="211"/>
        <v>0</v>
      </c>
      <c r="P909" s="165">
        <f t="shared" si="211"/>
        <v>0</v>
      </c>
      <c r="Q909" s="165">
        <f t="shared" si="211"/>
        <v>0</v>
      </c>
    </row>
    <row r="910" spans="1:17" s="42" customFormat="1" ht="47.25">
      <c r="A910" s="95" t="s">
        <v>149</v>
      </c>
      <c r="B910" s="138"/>
      <c r="C910" s="138">
        <v>3110</v>
      </c>
      <c r="D910" s="165">
        <f t="shared" si="189"/>
        <v>0</v>
      </c>
      <c r="E910" s="165">
        <f>+E911+E915</f>
        <v>0</v>
      </c>
      <c r="F910" s="165">
        <f>+F911+F912+F914+F915+F913</f>
        <v>0</v>
      </c>
      <c r="G910" s="165">
        <f aca="true" t="shared" si="212" ref="G910:Q910">+G911+G912+G914+G915+G913</f>
        <v>0</v>
      </c>
      <c r="H910" s="165">
        <f t="shared" si="212"/>
        <v>0</v>
      </c>
      <c r="I910" s="165">
        <f t="shared" si="212"/>
        <v>0</v>
      </c>
      <c r="J910" s="165">
        <f t="shared" si="212"/>
        <v>0</v>
      </c>
      <c r="K910" s="165">
        <f t="shared" si="212"/>
        <v>0</v>
      </c>
      <c r="L910" s="165">
        <f t="shared" si="212"/>
        <v>0</v>
      </c>
      <c r="M910" s="165">
        <f t="shared" si="212"/>
        <v>0</v>
      </c>
      <c r="N910" s="165">
        <f t="shared" si="212"/>
        <v>0</v>
      </c>
      <c r="O910" s="165">
        <f t="shared" si="212"/>
        <v>0</v>
      </c>
      <c r="P910" s="165">
        <f t="shared" si="212"/>
        <v>0</v>
      </c>
      <c r="Q910" s="165">
        <f t="shared" si="212"/>
        <v>0</v>
      </c>
    </row>
    <row r="911" spans="1:17" s="1" customFormat="1" ht="84" customHeight="1" hidden="1">
      <c r="A911" s="136" t="s">
        <v>662</v>
      </c>
      <c r="B911" s="162"/>
      <c r="C911" s="162"/>
      <c r="D911" s="208">
        <f t="shared" si="189"/>
        <v>0</v>
      </c>
      <c r="E911" s="161"/>
      <c r="F911" s="161"/>
      <c r="G911" s="161"/>
      <c r="H911" s="161"/>
      <c r="I911" s="161"/>
      <c r="J911" s="161"/>
      <c r="K911" s="161"/>
      <c r="L911" s="161"/>
      <c r="M911" s="199"/>
      <c r="N911" s="161"/>
      <c r="O911" s="161"/>
      <c r="P911" s="161"/>
      <c r="Q911" s="161"/>
    </row>
    <row r="912" spans="1:17" s="1" customFormat="1" ht="105.75" customHeight="1">
      <c r="A912" s="136" t="s">
        <v>661</v>
      </c>
      <c r="B912" s="162"/>
      <c r="C912" s="162"/>
      <c r="D912" s="208">
        <f t="shared" si="189"/>
        <v>-68600</v>
      </c>
      <c r="E912" s="161"/>
      <c r="F912" s="161"/>
      <c r="G912" s="161"/>
      <c r="H912" s="161">
        <v>-68600</v>
      </c>
      <c r="I912" s="161"/>
      <c r="J912" s="161"/>
      <c r="K912" s="161"/>
      <c r="L912" s="161"/>
      <c r="M912" s="199"/>
      <c r="N912" s="161"/>
      <c r="O912" s="161"/>
      <c r="P912" s="161"/>
      <c r="Q912" s="161"/>
    </row>
    <row r="913" spans="1:17" s="1" customFormat="1" ht="47.25">
      <c r="A913" s="136" t="s">
        <v>681</v>
      </c>
      <c r="B913" s="162"/>
      <c r="C913" s="162"/>
      <c r="D913" s="208">
        <f t="shared" si="189"/>
        <v>68600</v>
      </c>
      <c r="E913" s="161"/>
      <c r="F913" s="161"/>
      <c r="G913" s="161"/>
      <c r="H913" s="161">
        <v>68600</v>
      </c>
      <c r="I913" s="161"/>
      <c r="J913" s="161"/>
      <c r="K913" s="161"/>
      <c r="L913" s="161"/>
      <c r="M913" s="199"/>
      <c r="N913" s="161"/>
      <c r="O913" s="161"/>
      <c r="P913" s="161"/>
      <c r="Q913" s="161"/>
    </row>
    <row r="914" spans="1:17" s="1" customFormat="1" ht="101.25" customHeight="1" hidden="1">
      <c r="A914" s="136" t="s">
        <v>660</v>
      </c>
      <c r="B914" s="162"/>
      <c r="C914" s="162"/>
      <c r="D914" s="208">
        <f t="shared" si="189"/>
        <v>0</v>
      </c>
      <c r="E914" s="161"/>
      <c r="F914" s="161"/>
      <c r="G914" s="161"/>
      <c r="H914" s="161"/>
      <c r="I914" s="161"/>
      <c r="J914" s="161"/>
      <c r="K914" s="161"/>
      <c r="L914" s="161"/>
      <c r="M914" s="199"/>
      <c r="N914" s="161"/>
      <c r="O914" s="161"/>
      <c r="P914" s="161"/>
      <c r="Q914" s="161"/>
    </row>
    <row r="915" spans="1:17" s="1" customFormat="1" ht="75.75" customHeight="1" hidden="1">
      <c r="A915" s="136" t="s">
        <v>659</v>
      </c>
      <c r="B915" s="162"/>
      <c r="C915" s="162"/>
      <c r="D915" s="208">
        <f t="shared" si="189"/>
        <v>0</v>
      </c>
      <c r="E915" s="161"/>
      <c r="F915" s="161"/>
      <c r="G915" s="161"/>
      <c r="H915" s="161"/>
      <c r="I915" s="140"/>
      <c r="J915" s="140"/>
      <c r="K915" s="140"/>
      <c r="L915" s="140"/>
      <c r="M915" s="228"/>
      <c r="N915" s="140"/>
      <c r="O915" s="140"/>
      <c r="P915" s="140"/>
      <c r="Q915" s="140"/>
    </row>
    <row r="916" spans="1:17" s="3" customFormat="1" ht="31.5" hidden="1">
      <c r="A916" s="95" t="s">
        <v>206</v>
      </c>
      <c r="B916" s="138"/>
      <c r="C916" s="138">
        <v>3122</v>
      </c>
      <c r="D916" s="131">
        <f t="shared" si="189"/>
        <v>0</v>
      </c>
      <c r="E916" s="165">
        <f aca="true" t="shared" si="213" ref="E916:Q916">E917+E918</f>
        <v>0</v>
      </c>
      <c r="F916" s="165">
        <f t="shared" si="213"/>
        <v>0</v>
      </c>
      <c r="G916" s="165">
        <f t="shared" si="213"/>
        <v>0</v>
      </c>
      <c r="H916" s="165">
        <f t="shared" si="213"/>
        <v>0</v>
      </c>
      <c r="I916" s="165">
        <f t="shared" si="213"/>
        <v>0</v>
      </c>
      <c r="J916" s="165">
        <f t="shared" si="213"/>
        <v>0</v>
      </c>
      <c r="K916" s="165">
        <f t="shared" si="213"/>
        <v>0</v>
      </c>
      <c r="L916" s="165">
        <f t="shared" si="213"/>
        <v>0</v>
      </c>
      <c r="M916" s="165">
        <f t="shared" si="213"/>
        <v>0</v>
      </c>
      <c r="N916" s="165">
        <f t="shared" si="213"/>
        <v>0</v>
      </c>
      <c r="O916" s="165">
        <f t="shared" si="213"/>
        <v>0</v>
      </c>
      <c r="P916" s="165">
        <f t="shared" si="213"/>
        <v>0</v>
      </c>
      <c r="Q916" s="165">
        <f t="shared" si="213"/>
        <v>0</v>
      </c>
    </row>
    <row r="917" spans="1:17" s="1" customFormat="1" ht="77.25" customHeight="1" hidden="1">
      <c r="A917" s="229" t="s">
        <v>350</v>
      </c>
      <c r="B917" s="162"/>
      <c r="C917" s="162"/>
      <c r="D917" s="131">
        <f t="shared" si="189"/>
        <v>0</v>
      </c>
      <c r="E917" s="140"/>
      <c r="F917" s="140"/>
      <c r="G917" s="140"/>
      <c r="H917" s="140"/>
      <c r="I917" s="140"/>
      <c r="J917" s="140"/>
      <c r="K917" s="140"/>
      <c r="L917" s="140"/>
      <c r="M917" s="140"/>
      <c r="N917" s="140"/>
      <c r="O917" s="140"/>
      <c r="P917" s="140"/>
      <c r="Q917" s="140"/>
    </row>
    <row r="918" spans="1:17" s="47" customFormat="1" ht="60.75" customHeight="1" hidden="1">
      <c r="A918" s="229" t="s">
        <v>351</v>
      </c>
      <c r="B918" s="230"/>
      <c r="C918" s="230"/>
      <c r="D918" s="131">
        <f t="shared" si="189"/>
        <v>0</v>
      </c>
      <c r="E918" s="231"/>
      <c r="F918" s="140"/>
      <c r="G918" s="231"/>
      <c r="H918" s="231"/>
      <c r="I918" s="231"/>
      <c r="J918" s="231"/>
      <c r="K918" s="231"/>
      <c r="L918" s="231"/>
      <c r="M918" s="140"/>
      <c r="N918" s="231"/>
      <c r="O918" s="231"/>
      <c r="P918" s="231"/>
      <c r="Q918" s="231"/>
    </row>
    <row r="919" spans="1:17" s="43" customFormat="1" ht="15.75" hidden="1">
      <c r="A919" s="219"/>
      <c r="B919" s="220"/>
      <c r="C919" s="220"/>
      <c r="D919" s="131">
        <f t="shared" si="189"/>
        <v>0</v>
      </c>
      <c r="E919" s="222"/>
      <c r="F919" s="222"/>
      <c r="G919" s="222"/>
      <c r="H919" s="222"/>
      <c r="I919" s="222"/>
      <c r="J919" s="222"/>
      <c r="K919" s="222"/>
      <c r="L919" s="222"/>
      <c r="M919" s="222"/>
      <c r="N919" s="222"/>
      <c r="O919" s="222"/>
      <c r="P919" s="222"/>
      <c r="Q919" s="222"/>
    </row>
    <row r="920" spans="1:17" s="3" customFormat="1" ht="31.5" hidden="1">
      <c r="A920" s="95" t="s">
        <v>150</v>
      </c>
      <c r="B920" s="138"/>
      <c r="C920" s="138">
        <v>3132</v>
      </c>
      <c r="D920" s="131">
        <f>+F920+G920+H920+I920+J920+K920+L920+M920+N920+O920+Q920+P920</f>
        <v>0</v>
      </c>
      <c r="E920" s="165">
        <f>SUM(E922:E934)</f>
        <v>0</v>
      </c>
      <c r="F920" s="165">
        <f>SUM(F921:F934)</f>
        <v>0</v>
      </c>
      <c r="G920" s="165">
        <f aca="true" t="shared" si="214" ref="G920:Q920">SUM(G921:G934)</f>
        <v>0</v>
      </c>
      <c r="H920" s="165">
        <f t="shared" si="214"/>
        <v>0</v>
      </c>
      <c r="I920" s="165">
        <f t="shared" si="214"/>
        <v>0</v>
      </c>
      <c r="J920" s="165">
        <f t="shared" si="214"/>
        <v>0</v>
      </c>
      <c r="K920" s="165">
        <f t="shared" si="214"/>
        <v>0</v>
      </c>
      <c r="L920" s="165">
        <f t="shared" si="214"/>
        <v>0</v>
      </c>
      <c r="M920" s="165">
        <f t="shared" si="214"/>
        <v>0</v>
      </c>
      <c r="N920" s="165">
        <f t="shared" si="214"/>
        <v>0</v>
      </c>
      <c r="O920" s="165">
        <f t="shared" si="214"/>
        <v>0</v>
      </c>
      <c r="P920" s="165">
        <f t="shared" si="214"/>
        <v>0</v>
      </c>
      <c r="Q920" s="165">
        <f t="shared" si="214"/>
        <v>0</v>
      </c>
    </row>
    <row r="921" spans="1:17" s="3" customFormat="1" ht="183.75" customHeight="1" hidden="1">
      <c r="A921" s="232" t="s">
        <v>663</v>
      </c>
      <c r="B921" s="138"/>
      <c r="C921" s="138"/>
      <c r="D921" s="208">
        <f>+F921+G921+H921+I921+J921+K921+L921+M921+N921+O921+Q921+P921</f>
        <v>0</v>
      </c>
      <c r="E921" s="165"/>
      <c r="F921" s="165"/>
      <c r="G921" s="165"/>
      <c r="H921" s="163"/>
      <c r="I921" s="165"/>
      <c r="J921" s="165"/>
      <c r="K921" s="165"/>
      <c r="L921" s="165"/>
      <c r="M921" s="165"/>
      <c r="N921" s="165"/>
      <c r="O921" s="165"/>
      <c r="P921" s="165"/>
      <c r="Q921" s="165"/>
    </row>
    <row r="922" spans="1:17" s="41" customFormat="1" ht="3" customHeight="1" hidden="1">
      <c r="A922" s="232"/>
      <c r="B922" s="233"/>
      <c r="C922" s="233"/>
      <c r="D922" s="208"/>
      <c r="E922" s="140"/>
      <c r="F922" s="140"/>
      <c r="G922" s="140"/>
      <c r="H922" s="140"/>
      <c r="I922" s="140"/>
      <c r="J922" s="140"/>
      <c r="K922" s="140"/>
      <c r="L922" s="140"/>
      <c r="M922" s="199"/>
      <c r="N922" s="140"/>
      <c r="O922" s="140"/>
      <c r="P922" s="140"/>
      <c r="Q922" s="161"/>
    </row>
    <row r="923" spans="1:17" s="1" customFormat="1" ht="210.75" customHeight="1" hidden="1">
      <c r="A923" s="106" t="s">
        <v>664</v>
      </c>
      <c r="B923" s="162"/>
      <c r="C923" s="162"/>
      <c r="D923" s="208">
        <f t="shared" si="189"/>
        <v>0</v>
      </c>
      <c r="E923" s="161"/>
      <c r="F923" s="161"/>
      <c r="G923" s="161"/>
      <c r="H923" s="161"/>
      <c r="I923" s="161"/>
      <c r="J923" s="161"/>
      <c r="K923" s="161"/>
      <c r="L923" s="161"/>
      <c r="M923" s="199"/>
      <c r="N923" s="161"/>
      <c r="O923" s="161"/>
      <c r="P923" s="161"/>
      <c r="Q923" s="161"/>
    </row>
    <row r="924" spans="1:17" s="1" customFormat="1" ht="15.75" hidden="1">
      <c r="A924" s="106"/>
      <c r="B924" s="162"/>
      <c r="C924" s="162"/>
      <c r="D924" s="208"/>
      <c r="E924" s="161"/>
      <c r="F924" s="161"/>
      <c r="G924" s="161"/>
      <c r="H924" s="161"/>
      <c r="I924" s="161"/>
      <c r="J924" s="161"/>
      <c r="K924" s="161"/>
      <c r="L924" s="161"/>
      <c r="M924" s="199"/>
      <c r="N924" s="161"/>
      <c r="O924" s="161"/>
      <c r="P924" s="161"/>
      <c r="Q924" s="161"/>
    </row>
    <row r="925" spans="1:17" s="1" customFormat="1" ht="112.5" customHeight="1" hidden="1">
      <c r="A925" s="106"/>
      <c r="B925" s="162"/>
      <c r="C925" s="162"/>
      <c r="D925" s="208"/>
      <c r="E925" s="161"/>
      <c r="F925" s="161"/>
      <c r="G925" s="143"/>
      <c r="H925" s="143"/>
      <c r="I925" s="161"/>
      <c r="J925" s="161"/>
      <c r="K925" s="161"/>
      <c r="L925" s="161"/>
      <c r="M925" s="199"/>
      <c r="N925" s="161"/>
      <c r="O925" s="161"/>
      <c r="P925" s="161"/>
      <c r="Q925" s="161"/>
    </row>
    <row r="926" spans="1:17" s="1" customFormat="1" ht="209.25" customHeight="1" hidden="1">
      <c r="A926" s="106" t="s">
        <v>399</v>
      </c>
      <c r="B926" s="162"/>
      <c r="C926" s="162"/>
      <c r="D926" s="208">
        <f t="shared" si="189"/>
        <v>0</v>
      </c>
      <c r="E926" s="161"/>
      <c r="F926" s="161"/>
      <c r="G926" s="143"/>
      <c r="H926" s="161"/>
      <c r="I926" s="161"/>
      <c r="J926" s="161"/>
      <c r="K926" s="161"/>
      <c r="L926" s="161"/>
      <c r="M926" s="199"/>
      <c r="N926" s="161"/>
      <c r="O926" s="161"/>
      <c r="P926" s="161"/>
      <c r="Q926" s="161"/>
    </row>
    <row r="927" spans="1:17" s="1" customFormat="1" ht="164.25" customHeight="1" hidden="1">
      <c r="A927" s="106" t="s">
        <v>393</v>
      </c>
      <c r="B927" s="162"/>
      <c r="C927" s="162"/>
      <c r="D927" s="208">
        <f t="shared" si="189"/>
        <v>0</v>
      </c>
      <c r="E927" s="161"/>
      <c r="F927" s="161"/>
      <c r="G927" s="143"/>
      <c r="H927" s="161"/>
      <c r="I927" s="161"/>
      <c r="J927" s="161"/>
      <c r="K927" s="161"/>
      <c r="L927" s="161"/>
      <c r="M927" s="199"/>
      <c r="N927" s="161"/>
      <c r="O927" s="161"/>
      <c r="P927" s="161"/>
      <c r="Q927" s="161"/>
    </row>
    <row r="928" spans="1:17" s="1" customFormat="1" ht="198" customHeight="1" hidden="1">
      <c r="A928" s="106" t="s">
        <v>400</v>
      </c>
      <c r="B928" s="162"/>
      <c r="C928" s="162"/>
      <c r="D928" s="208">
        <f t="shared" si="189"/>
        <v>0</v>
      </c>
      <c r="E928" s="161"/>
      <c r="F928" s="161"/>
      <c r="G928" s="143"/>
      <c r="H928" s="161"/>
      <c r="I928" s="161"/>
      <c r="J928" s="161"/>
      <c r="K928" s="161"/>
      <c r="L928" s="161"/>
      <c r="M928" s="199"/>
      <c r="N928" s="161"/>
      <c r="O928" s="161"/>
      <c r="P928" s="161"/>
      <c r="Q928" s="161"/>
    </row>
    <row r="929" spans="1:17" s="1" customFormat="1" ht="157.5" hidden="1">
      <c r="A929" s="106" t="s">
        <v>394</v>
      </c>
      <c r="B929" s="162"/>
      <c r="C929" s="162"/>
      <c r="D929" s="208">
        <f t="shared" si="189"/>
        <v>0</v>
      </c>
      <c r="E929" s="161"/>
      <c r="F929" s="161"/>
      <c r="G929" s="143"/>
      <c r="H929" s="161"/>
      <c r="I929" s="161"/>
      <c r="J929" s="161"/>
      <c r="K929" s="161"/>
      <c r="L929" s="161"/>
      <c r="M929" s="199"/>
      <c r="N929" s="161"/>
      <c r="O929" s="161"/>
      <c r="P929" s="161"/>
      <c r="Q929" s="161"/>
    </row>
    <row r="930" spans="1:17" s="1" customFormat="1" ht="141.75" hidden="1">
      <c r="A930" s="106" t="s">
        <v>385</v>
      </c>
      <c r="B930" s="162"/>
      <c r="C930" s="162"/>
      <c r="D930" s="208">
        <f t="shared" si="189"/>
        <v>0</v>
      </c>
      <c r="E930" s="161"/>
      <c r="F930" s="161"/>
      <c r="G930" s="143"/>
      <c r="H930" s="161"/>
      <c r="I930" s="161"/>
      <c r="J930" s="161"/>
      <c r="K930" s="161"/>
      <c r="L930" s="161"/>
      <c r="M930" s="161"/>
      <c r="N930" s="161"/>
      <c r="O930" s="161"/>
      <c r="P930" s="161"/>
      <c r="Q930" s="161"/>
    </row>
    <row r="931" spans="1:17" s="1" customFormat="1" ht="156" customHeight="1" hidden="1">
      <c r="A931" s="106" t="s">
        <v>386</v>
      </c>
      <c r="B931" s="162"/>
      <c r="C931" s="162"/>
      <c r="D931" s="208">
        <f t="shared" si="189"/>
        <v>0</v>
      </c>
      <c r="E931" s="161"/>
      <c r="F931" s="161"/>
      <c r="G931" s="143"/>
      <c r="H931" s="161"/>
      <c r="I931" s="161"/>
      <c r="J931" s="161"/>
      <c r="K931" s="161"/>
      <c r="L931" s="161"/>
      <c r="M931" s="161"/>
      <c r="N931" s="161"/>
      <c r="O931" s="161"/>
      <c r="P931" s="161"/>
      <c r="Q931" s="161"/>
    </row>
    <row r="932" spans="1:17" s="1" customFormat="1" ht="141.75" customHeight="1" hidden="1">
      <c r="A932" s="106" t="s">
        <v>387</v>
      </c>
      <c r="B932" s="162"/>
      <c r="C932" s="162"/>
      <c r="D932" s="208">
        <f t="shared" si="189"/>
        <v>0</v>
      </c>
      <c r="E932" s="161"/>
      <c r="F932" s="161"/>
      <c r="G932" s="143"/>
      <c r="H932" s="161"/>
      <c r="I932" s="161"/>
      <c r="J932" s="161"/>
      <c r="K932" s="161"/>
      <c r="L932" s="161"/>
      <c r="M932" s="161"/>
      <c r="N932" s="161"/>
      <c r="O932" s="161"/>
      <c r="P932" s="161"/>
      <c r="Q932" s="161"/>
    </row>
    <row r="933" spans="1:17" s="1" customFormat="1" ht="165" customHeight="1" hidden="1">
      <c r="A933" s="106" t="s">
        <v>398</v>
      </c>
      <c r="B933" s="162"/>
      <c r="C933" s="162"/>
      <c r="D933" s="208">
        <f t="shared" si="189"/>
        <v>0</v>
      </c>
      <c r="E933" s="161"/>
      <c r="F933" s="161"/>
      <c r="G933" s="143"/>
      <c r="H933" s="161"/>
      <c r="I933" s="161"/>
      <c r="J933" s="161"/>
      <c r="K933" s="161"/>
      <c r="L933" s="161"/>
      <c r="M933" s="161"/>
      <c r="N933" s="161"/>
      <c r="O933" s="161"/>
      <c r="P933" s="161"/>
      <c r="Q933" s="161"/>
    </row>
    <row r="934" spans="1:18" s="1" customFormat="1" ht="179.25" hidden="1">
      <c r="A934" s="106" t="s">
        <v>397</v>
      </c>
      <c r="B934" s="162"/>
      <c r="C934" s="162"/>
      <c r="D934" s="208">
        <f t="shared" si="189"/>
        <v>0</v>
      </c>
      <c r="E934" s="161"/>
      <c r="F934" s="161"/>
      <c r="G934" s="143"/>
      <c r="H934" s="161"/>
      <c r="I934" s="161"/>
      <c r="J934" s="161"/>
      <c r="K934" s="161"/>
      <c r="L934" s="161"/>
      <c r="M934" s="161"/>
      <c r="N934" s="161"/>
      <c r="O934" s="161"/>
      <c r="P934" s="161"/>
      <c r="Q934" s="161"/>
      <c r="R934" s="234"/>
    </row>
    <row r="935" spans="1:18" s="42" customFormat="1" ht="23.25" customHeight="1" hidden="1">
      <c r="A935" s="4" t="s">
        <v>167</v>
      </c>
      <c r="B935" s="138">
        <v>70101</v>
      </c>
      <c r="C935" s="138"/>
      <c r="D935" s="165">
        <f t="shared" si="189"/>
        <v>0</v>
      </c>
      <c r="E935" s="165">
        <f aca="true" t="shared" si="215" ref="E935:Q935">+E937+E946</f>
        <v>0</v>
      </c>
      <c r="F935" s="165">
        <f>+F937+F946</f>
        <v>0</v>
      </c>
      <c r="G935" s="165">
        <f t="shared" si="215"/>
        <v>0</v>
      </c>
      <c r="H935" s="165">
        <f t="shared" si="215"/>
        <v>0</v>
      </c>
      <c r="I935" s="165">
        <f t="shared" si="215"/>
        <v>0</v>
      </c>
      <c r="J935" s="165">
        <f t="shared" si="215"/>
        <v>0</v>
      </c>
      <c r="K935" s="165">
        <f t="shared" si="215"/>
        <v>0</v>
      </c>
      <c r="L935" s="165">
        <f t="shared" si="215"/>
        <v>0</v>
      </c>
      <c r="M935" s="165">
        <f t="shared" si="215"/>
        <v>0</v>
      </c>
      <c r="N935" s="165">
        <f t="shared" si="215"/>
        <v>0</v>
      </c>
      <c r="O935" s="165">
        <f t="shared" si="215"/>
        <v>0</v>
      </c>
      <c r="P935" s="165">
        <f t="shared" si="215"/>
        <v>0</v>
      </c>
      <c r="Q935" s="165">
        <f t="shared" si="215"/>
        <v>0</v>
      </c>
      <c r="R935" s="235"/>
    </row>
    <row r="936" spans="1:18" s="42" customFormat="1" ht="34.5" customHeight="1" hidden="1">
      <c r="A936" s="88" t="s">
        <v>23</v>
      </c>
      <c r="B936" s="138"/>
      <c r="C936" s="138">
        <v>3122</v>
      </c>
      <c r="D936" s="165">
        <f t="shared" si="189"/>
        <v>0</v>
      </c>
      <c r="E936" s="165"/>
      <c r="F936" s="165"/>
      <c r="G936" s="165"/>
      <c r="H936" s="165"/>
      <c r="I936" s="165"/>
      <c r="J936" s="165"/>
      <c r="K936" s="165"/>
      <c r="L936" s="165"/>
      <c r="M936" s="165"/>
      <c r="N936" s="165"/>
      <c r="O936" s="165"/>
      <c r="P936" s="165"/>
      <c r="Q936" s="165"/>
      <c r="R936" s="235"/>
    </row>
    <row r="937" spans="1:18" s="3" customFormat="1" ht="33" customHeight="1" hidden="1">
      <c r="A937" s="95" t="s">
        <v>150</v>
      </c>
      <c r="B937" s="138"/>
      <c r="C937" s="138">
        <v>3132</v>
      </c>
      <c r="D937" s="165">
        <f>+F937+G937+H937+I937+J937+K937+L937+M937+N937+O937+Q937+P937</f>
        <v>0</v>
      </c>
      <c r="E937" s="165">
        <f>+E938+E939+E940+E941+E945</f>
        <v>0</v>
      </c>
      <c r="F937" s="165">
        <f>SUM(F938:F944)</f>
        <v>0</v>
      </c>
      <c r="G937" s="165">
        <f aca="true" t="shared" si="216" ref="G937:Q937">SUM(G938:G944)</f>
        <v>0</v>
      </c>
      <c r="H937" s="165">
        <f>SUM(H938:H944)</f>
        <v>0</v>
      </c>
      <c r="I937" s="165">
        <f t="shared" si="216"/>
        <v>0</v>
      </c>
      <c r="J937" s="165">
        <f t="shared" si="216"/>
        <v>0</v>
      </c>
      <c r="K937" s="165">
        <f t="shared" si="216"/>
        <v>0</v>
      </c>
      <c r="L937" s="165">
        <f t="shared" si="216"/>
        <v>0</v>
      </c>
      <c r="M937" s="165">
        <f t="shared" si="216"/>
        <v>0</v>
      </c>
      <c r="N937" s="165">
        <f t="shared" si="216"/>
        <v>0</v>
      </c>
      <c r="O937" s="165">
        <f t="shared" si="216"/>
        <v>0</v>
      </c>
      <c r="P937" s="165">
        <f t="shared" si="216"/>
        <v>0</v>
      </c>
      <c r="Q937" s="165">
        <f t="shared" si="216"/>
        <v>0</v>
      </c>
      <c r="R937" s="236"/>
    </row>
    <row r="938" spans="1:18" s="1" customFormat="1" ht="123.75" customHeight="1" hidden="1">
      <c r="A938" s="136" t="s">
        <v>465</v>
      </c>
      <c r="B938" s="162"/>
      <c r="C938" s="162"/>
      <c r="D938" s="208">
        <f t="shared" si="189"/>
        <v>0</v>
      </c>
      <c r="E938" s="161"/>
      <c r="F938" s="161"/>
      <c r="G938" s="161"/>
      <c r="H938" s="161"/>
      <c r="I938" s="161"/>
      <c r="J938" s="161"/>
      <c r="K938" s="161"/>
      <c r="L938" s="161"/>
      <c r="M938" s="199"/>
      <c r="N938" s="161"/>
      <c r="O938" s="161"/>
      <c r="P938" s="161"/>
      <c r="Q938" s="161"/>
      <c r="R938" s="234"/>
    </row>
    <row r="939" spans="1:18" s="1" customFormat="1" ht="169.5" customHeight="1" hidden="1">
      <c r="A939" s="136" t="s">
        <v>466</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42.5" customHeight="1" hidden="1">
      <c r="A940" s="106" t="s">
        <v>347</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79.25" customHeight="1" hidden="1">
      <c r="A941" s="106" t="s">
        <v>348</v>
      </c>
      <c r="B941" s="162"/>
      <c r="C941" s="162"/>
      <c r="D941" s="208">
        <f t="shared" si="189"/>
        <v>0</v>
      </c>
      <c r="E941" s="161"/>
      <c r="F941" s="161"/>
      <c r="G941" s="143"/>
      <c r="H941" s="161"/>
      <c r="I941" s="161"/>
      <c r="J941" s="161"/>
      <c r="K941" s="161"/>
      <c r="L941" s="161"/>
      <c r="M941" s="199"/>
      <c r="N941" s="161"/>
      <c r="O941" s="161"/>
      <c r="P941" s="161"/>
      <c r="Q941" s="161"/>
      <c r="R941" s="234"/>
    </row>
    <row r="942" spans="1:18" s="1" customFormat="1" ht="166.5" customHeight="1" hidden="1">
      <c r="A942" s="106" t="s">
        <v>346</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166.5" customHeight="1" hidden="1">
      <c r="A943" s="106" t="s">
        <v>347</v>
      </c>
      <c r="B943" s="162"/>
      <c r="C943" s="162"/>
      <c r="D943" s="208">
        <f>+F943+G943+H943+I943+J943+K943+L943+M943+N943+O943+Q943+P943</f>
        <v>0</v>
      </c>
      <c r="E943" s="161"/>
      <c r="F943" s="161"/>
      <c r="G943" s="143"/>
      <c r="H943" s="161"/>
      <c r="I943" s="161"/>
      <c r="J943" s="161"/>
      <c r="K943" s="161"/>
      <c r="L943" s="161"/>
      <c r="M943" s="199"/>
      <c r="N943" s="161"/>
      <c r="O943" s="161"/>
      <c r="P943" s="161"/>
      <c r="Q943" s="161"/>
      <c r="R943" s="234"/>
    </row>
    <row r="944" spans="1:18" s="1" customFormat="1" ht="166.5" customHeight="1" hidden="1">
      <c r="A944" s="106" t="s">
        <v>348</v>
      </c>
      <c r="B944" s="162"/>
      <c r="C944" s="162"/>
      <c r="D944" s="208">
        <f t="shared" si="189"/>
        <v>0</v>
      </c>
      <c r="E944" s="161"/>
      <c r="F944" s="161"/>
      <c r="G944" s="143"/>
      <c r="H944" s="161"/>
      <c r="I944" s="161"/>
      <c r="J944" s="161"/>
      <c r="K944" s="161"/>
      <c r="L944" s="161"/>
      <c r="M944" s="199"/>
      <c r="N944" s="161"/>
      <c r="O944" s="161"/>
      <c r="P944" s="161"/>
      <c r="Q944" s="161"/>
      <c r="R944" s="234"/>
    </row>
    <row r="945" spans="1:18" s="1" customFormat="1" ht="47.25" customHeight="1" hidden="1">
      <c r="A945" s="106" t="s">
        <v>349</v>
      </c>
      <c r="B945" s="162"/>
      <c r="C945" s="162"/>
      <c r="D945" s="208">
        <f aca="true" t="shared" si="217" ref="D945:D958">+F945+G945+H945+I945+J945+K945+L945+M945+N945+O945+Q945+P945</f>
        <v>0</v>
      </c>
      <c r="E945" s="161"/>
      <c r="F945" s="161"/>
      <c r="G945" s="143"/>
      <c r="H945" s="161"/>
      <c r="I945" s="161"/>
      <c r="J945" s="161"/>
      <c r="K945" s="161"/>
      <c r="L945" s="161"/>
      <c r="M945" s="199"/>
      <c r="N945" s="161"/>
      <c r="O945" s="161"/>
      <c r="P945" s="161"/>
      <c r="Q945" s="161"/>
      <c r="R945" s="234"/>
    </row>
    <row r="946" spans="1:18" s="3" customFormat="1" ht="47.25" hidden="1">
      <c r="A946" s="129" t="s">
        <v>149</v>
      </c>
      <c r="B946" s="138"/>
      <c r="C946" s="138">
        <v>3110</v>
      </c>
      <c r="D946" s="165">
        <f t="shared" si="217"/>
        <v>0</v>
      </c>
      <c r="E946" s="165">
        <f>E947+E948+E949+E950+E951+E952+E954+E955+E956</f>
        <v>0</v>
      </c>
      <c r="F946" s="165">
        <f>+F947+F948+F949+F950+F951+F952+F953+F954</f>
        <v>0</v>
      </c>
      <c r="G946" s="165">
        <f>+G947+G948+G949+G950+G951+G952+G953+G954</f>
        <v>0</v>
      </c>
      <c r="H946" s="165">
        <f>+H947+H948+H949+H950+H951+H952+H953+H954</f>
        <v>0</v>
      </c>
      <c r="I946" s="165">
        <f aca="true" t="shared" si="218" ref="I946:Q946">+I947+I948+I949+I950+I951+I952+I953+I954</f>
        <v>0</v>
      </c>
      <c r="J946" s="165">
        <f t="shared" si="218"/>
        <v>0</v>
      </c>
      <c r="K946" s="165">
        <f t="shared" si="218"/>
        <v>0</v>
      </c>
      <c r="L946" s="165">
        <f t="shared" si="218"/>
        <v>0</v>
      </c>
      <c r="M946" s="165">
        <f t="shared" si="218"/>
        <v>0</v>
      </c>
      <c r="N946" s="165">
        <f t="shared" si="218"/>
        <v>0</v>
      </c>
      <c r="O946" s="165">
        <f t="shared" si="218"/>
        <v>0</v>
      </c>
      <c r="P946" s="131">
        <f t="shared" si="218"/>
        <v>0</v>
      </c>
      <c r="Q946" s="131">
        <f t="shared" si="218"/>
        <v>0</v>
      </c>
      <c r="R946" s="236"/>
    </row>
    <row r="947" spans="1:18" s="1" customFormat="1" ht="77.25" customHeight="1" hidden="1">
      <c r="A947" s="136" t="s">
        <v>457</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51" customHeight="1" hidden="1">
      <c r="A948" s="136" t="s">
        <v>458</v>
      </c>
      <c r="B948" s="162"/>
      <c r="C948" s="162"/>
      <c r="D948" s="208">
        <f t="shared" si="217"/>
        <v>0</v>
      </c>
      <c r="E948" s="161"/>
      <c r="F948" s="161"/>
      <c r="G948" s="161"/>
      <c r="H948" s="161"/>
      <c r="I948" s="161"/>
      <c r="J948" s="161"/>
      <c r="K948" s="161"/>
      <c r="L948" s="161"/>
      <c r="M948" s="199"/>
      <c r="N948" s="161"/>
      <c r="O948" s="161"/>
      <c r="P948" s="161"/>
      <c r="Q948" s="161"/>
      <c r="R948" s="234"/>
    </row>
    <row r="949" spans="1:18" s="1" customFormat="1" ht="45" customHeight="1" hidden="1">
      <c r="A949" s="136" t="s">
        <v>459</v>
      </c>
      <c r="B949" s="162"/>
      <c r="C949" s="162"/>
      <c r="D949" s="208">
        <f t="shared" si="217"/>
        <v>0</v>
      </c>
      <c r="E949" s="161"/>
      <c r="F949" s="161"/>
      <c r="G949" s="161"/>
      <c r="H949" s="161"/>
      <c r="I949" s="161"/>
      <c r="J949" s="161"/>
      <c r="K949" s="161"/>
      <c r="L949" s="161"/>
      <c r="M949" s="199"/>
      <c r="N949" s="161"/>
      <c r="O949" s="161"/>
      <c r="P949" s="161"/>
      <c r="Q949" s="161"/>
      <c r="R949" s="234"/>
    </row>
    <row r="950" spans="1:18" s="1" customFormat="1" ht="41.25" customHeight="1" hidden="1">
      <c r="A950" s="136" t="s">
        <v>460</v>
      </c>
      <c r="B950" s="162"/>
      <c r="C950" s="162"/>
      <c r="D950" s="208">
        <f t="shared" si="217"/>
        <v>0</v>
      </c>
      <c r="E950" s="161"/>
      <c r="F950" s="161"/>
      <c r="G950" s="161"/>
      <c r="H950" s="161"/>
      <c r="I950" s="161"/>
      <c r="J950" s="161"/>
      <c r="K950" s="161"/>
      <c r="L950" s="161"/>
      <c r="M950" s="163"/>
      <c r="N950" s="161"/>
      <c r="O950" s="161"/>
      <c r="P950" s="161"/>
      <c r="Q950" s="161"/>
      <c r="R950" s="234"/>
    </row>
    <row r="951" spans="1:18" s="1" customFormat="1" ht="39.75" customHeight="1" hidden="1">
      <c r="A951" s="136" t="s">
        <v>461</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36" customHeight="1" hidden="1">
      <c r="A952" s="136" t="s">
        <v>462</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26.25" customHeight="1" hidden="1">
      <c r="A953" s="136" t="s">
        <v>463</v>
      </c>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183" customHeight="1" hidden="1">
      <c r="A954" s="136" t="s">
        <v>464</v>
      </c>
      <c r="B954" s="162"/>
      <c r="C954" s="162"/>
      <c r="D954" s="208">
        <f t="shared" si="217"/>
        <v>0</v>
      </c>
      <c r="E954" s="161"/>
      <c r="F954" s="161"/>
      <c r="G954" s="161"/>
      <c r="H954" s="161"/>
      <c r="I954" s="161"/>
      <c r="J954" s="161"/>
      <c r="K954" s="161"/>
      <c r="L954" s="161"/>
      <c r="M954" s="161"/>
      <c r="N954" s="161"/>
      <c r="O954" s="161"/>
      <c r="P954" s="161"/>
      <c r="Q954" s="161"/>
      <c r="R954" s="234"/>
    </row>
    <row r="955" spans="1:18" s="1" customFormat="1" ht="43.5" customHeight="1" hidden="1">
      <c r="A955" s="229"/>
      <c r="B955" s="162"/>
      <c r="C955" s="162"/>
      <c r="D955" s="208">
        <f t="shared" si="217"/>
        <v>0</v>
      </c>
      <c r="E955" s="161"/>
      <c r="F955" s="161"/>
      <c r="G955" s="161"/>
      <c r="H955" s="161"/>
      <c r="I955" s="161"/>
      <c r="J955" s="161"/>
      <c r="K955" s="161"/>
      <c r="L955" s="161"/>
      <c r="M955" s="161"/>
      <c r="N955" s="161"/>
      <c r="O955" s="161"/>
      <c r="P955" s="161"/>
      <c r="Q955" s="161"/>
      <c r="R955" s="234"/>
    </row>
    <row r="956" spans="1:18" s="1" customFormat="1" ht="91.5" customHeight="1" hidden="1">
      <c r="A956" s="229"/>
      <c r="B956" s="162"/>
      <c r="C956" s="162"/>
      <c r="D956" s="208">
        <f t="shared" si="217"/>
        <v>0</v>
      </c>
      <c r="E956" s="161"/>
      <c r="F956" s="161"/>
      <c r="G956" s="161"/>
      <c r="H956" s="161"/>
      <c r="I956" s="161"/>
      <c r="J956" s="161"/>
      <c r="K956" s="161"/>
      <c r="L956" s="161"/>
      <c r="M956" s="161"/>
      <c r="N956" s="161"/>
      <c r="O956" s="161"/>
      <c r="P956" s="161"/>
      <c r="Q956" s="161"/>
      <c r="R956" s="234"/>
    </row>
    <row r="957" spans="1:18" s="42" customFormat="1" ht="57.75" customHeight="1" hidden="1">
      <c r="A957" s="4" t="s">
        <v>13</v>
      </c>
      <c r="B957" s="183"/>
      <c r="C957" s="183">
        <v>3142</v>
      </c>
      <c r="D957" s="208">
        <f t="shared" si="217"/>
        <v>0</v>
      </c>
      <c r="E957" s="183"/>
      <c r="F957" s="183">
        <f aca="true" t="shared" si="219" ref="F957:Q957">F958</f>
        <v>0</v>
      </c>
      <c r="G957" s="183">
        <f t="shared" si="219"/>
        <v>0</v>
      </c>
      <c r="H957" s="183">
        <f t="shared" si="219"/>
        <v>0</v>
      </c>
      <c r="I957" s="183">
        <f t="shared" si="219"/>
        <v>0</v>
      </c>
      <c r="J957" s="183">
        <f t="shared" si="219"/>
        <v>0</v>
      </c>
      <c r="K957" s="183">
        <f t="shared" si="219"/>
        <v>0</v>
      </c>
      <c r="L957" s="183">
        <f t="shared" si="219"/>
        <v>0</v>
      </c>
      <c r="M957" s="183">
        <f t="shared" si="219"/>
        <v>0</v>
      </c>
      <c r="N957" s="183">
        <f t="shared" si="219"/>
        <v>0</v>
      </c>
      <c r="O957" s="183">
        <f t="shared" si="219"/>
        <v>0</v>
      </c>
      <c r="P957" s="183">
        <f t="shared" si="219"/>
        <v>0</v>
      </c>
      <c r="Q957" s="183">
        <f t="shared" si="219"/>
        <v>0</v>
      </c>
      <c r="R957" s="235"/>
    </row>
    <row r="958" spans="1:21" s="1" customFormat="1" ht="46.5" customHeight="1" hidden="1">
      <c r="A958" s="4"/>
      <c r="B958" s="183"/>
      <c r="C958" s="183"/>
      <c r="D958" s="208">
        <f t="shared" si="217"/>
        <v>0</v>
      </c>
      <c r="E958" s="183"/>
      <c r="F958" s="183"/>
      <c r="G958" s="183"/>
      <c r="H958" s="183"/>
      <c r="I958" s="183"/>
      <c r="J958" s="183"/>
      <c r="K958" s="183"/>
      <c r="L958" s="183"/>
      <c r="M958" s="183"/>
      <c r="N958" s="183"/>
      <c r="O958" s="183"/>
      <c r="P958" s="183"/>
      <c r="Q958" s="183"/>
      <c r="R958" s="235"/>
      <c r="S958" s="42"/>
      <c r="T958" s="42"/>
      <c r="U958" s="42"/>
    </row>
    <row r="959" spans="1:21" s="1" customFormat="1" ht="0.75" customHeight="1" hidden="1">
      <c r="A959" s="136"/>
      <c r="B959" s="183"/>
      <c r="C959" s="183"/>
      <c r="D959" s="208">
        <f>+F959+G959+H959+I959+J959+K959+L959+M959+N959+O959+Q959+P959</f>
        <v>0</v>
      </c>
      <c r="E959" s="183"/>
      <c r="F959" s="183"/>
      <c r="G959" s="183"/>
      <c r="H959" s="183"/>
      <c r="I959" s="183"/>
      <c r="J959" s="183"/>
      <c r="K959" s="183"/>
      <c r="L959" s="183"/>
      <c r="M959" s="183"/>
      <c r="N959" s="183"/>
      <c r="O959" s="183"/>
      <c r="P959" s="183"/>
      <c r="Q959" s="183"/>
      <c r="R959" s="42"/>
      <c r="S959" s="42"/>
      <c r="T959" s="42"/>
      <c r="U959" s="42"/>
    </row>
    <row r="960" spans="1:17" s="43" customFormat="1" ht="31.5">
      <c r="A960" s="219" t="s">
        <v>165</v>
      </c>
      <c r="B960" s="220"/>
      <c r="C960" s="220"/>
      <c r="D960" s="237">
        <f aca="true" t="shared" si="220" ref="D960:Q960">D961+D1057</f>
        <v>339200</v>
      </c>
      <c r="E960" s="237">
        <f t="shared" si="220"/>
        <v>0</v>
      </c>
      <c r="F960" s="237">
        <f t="shared" si="220"/>
        <v>0</v>
      </c>
      <c r="G960" s="237">
        <f t="shared" si="220"/>
        <v>0</v>
      </c>
      <c r="H960" s="237">
        <f t="shared" si="220"/>
        <v>0</v>
      </c>
      <c r="I960" s="237">
        <f t="shared" si="220"/>
        <v>0</v>
      </c>
      <c r="J960" s="237">
        <f t="shared" si="220"/>
        <v>339200</v>
      </c>
      <c r="K960" s="237">
        <f t="shared" si="220"/>
        <v>0</v>
      </c>
      <c r="L960" s="237">
        <f t="shared" si="220"/>
        <v>0</v>
      </c>
      <c r="M960" s="237">
        <f t="shared" si="220"/>
        <v>0</v>
      </c>
      <c r="N960" s="237">
        <f t="shared" si="220"/>
        <v>0</v>
      </c>
      <c r="O960" s="237">
        <f t="shared" si="220"/>
        <v>0</v>
      </c>
      <c r="P960" s="237">
        <f t="shared" si="220"/>
        <v>0</v>
      </c>
      <c r="Q960" s="237">
        <f t="shared" si="220"/>
        <v>0</v>
      </c>
    </row>
    <row r="961" spans="1:17" s="42" customFormat="1" ht="15.75">
      <c r="A961" s="4" t="s">
        <v>166</v>
      </c>
      <c r="B961" s="183">
        <v>80101</v>
      </c>
      <c r="C961" s="183"/>
      <c r="D961" s="211">
        <f>D965+D989+D1054+D962</f>
        <v>339200</v>
      </c>
      <c r="E961" s="211">
        <f aca="true" t="shared" si="221" ref="E961:Q961">E965+E989+E1054+E962</f>
        <v>0</v>
      </c>
      <c r="F961" s="211">
        <f t="shared" si="221"/>
        <v>0</v>
      </c>
      <c r="G961" s="211">
        <f t="shared" si="221"/>
        <v>0</v>
      </c>
      <c r="H961" s="211">
        <f t="shared" si="221"/>
        <v>0</v>
      </c>
      <c r="I961" s="211">
        <f t="shared" si="221"/>
        <v>0</v>
      </c>
      <c r="J961" s="211">
        <f t="shared" si="221"/>
        <v>339200</v>
      </c>
      <c r="K961" s="211">
        <f t="shared" si="221"/>
        <v>0</v>
      </c>
      <c r="L961" s="211">
        <f t="shared" si="221"/>
        <v>0</v>
      </c>
      <c r="M961" s="211">
        <f t="shared" si="221"/>
        <v>0</v>
      </c>
      <c r="N961" s="211">
        <f t="shared" si="221"/>
        <v>0</v>
      </c>
      <c r="O961" s="211">
        <f t="shared" si="221"/>
        <v>0</v>
      </c>
      <c r="P961" s="211">
        <f t="shared" si="221"/>
        <v>0</v>
      </c>
      <c r="Q961" s="211">
        <f t="shared" si="221"/>
        <v>0</v>
      </c>
    </row>
    <row r="962" spans="1:17" s="42" customFormat="1" ht="15.75" hidden="1">
      <c r="A962" s="4"/>
      <c r="B962" s="183"/>
      <c r="C962" s="183">
        <v>3122</v>
      </c>
      <c r="D962" s="211">
        <f>+D963+D964</f>
        <v>0</v>
      </c>
      <c r="E962" s="211">
        <f aca="true" t="shared" si="222" ref="E962:Q962">+E963+E964</f>
        <v>0</v>
      </c>
      <c r="F962" s="211">
        <f t="shared" si="222"/>
        <v>0</v>
      </c>
      <c r="G962" s="211">
        <f t="shared" si="222"/>
        <v>0</v>
      </c>
      <c r="H962" s="211">
        <f t="shared" si="222"/>
        <v>0</v>
      </c>
      <c r="I962" s="211">
        <f t="shared" si="222"/>
        <v>0</v>
      </c>
      <c r="J962" s="211">
        <f t="shared" si="222"/>
        <v>0</v>
      </c>
      <c r="K962" s="211">
        <f t="shared" si="222"/>
        <v>0</v>
      </c>
      <c r="L962" s="211">
        <f t="shared" si="222"/>
        <v>0</v>
      </c>
      <c r="M962" s="211">
        <f t="shared" si="222"/>
        <v>0</v>
      </c>
      <c r="N962" s="211">
        <f t="shared" si="222"/>
        <v>0</v>
      </c>
      <c r="O962" s="211">
        <f t="shared" si="222"/>
        <v>0</v>
      </c>
      <c r="P962" s="211">
        <f t="shared" si="222"/>
        <v>0</v>
      </c>
      <c r="Q962" s="211">
        <f t="shared" si="222"/>
        <v>0</v>
      </c>
    </row>
    <row r="963" spans="1:17" s="42" customFormat="1" ht="141.75" hidden="1">
      <c r="A963" s="238" t="s">
        <v>225</v>
      </c>
      <c r="B963" s="183"/>
      <c r="C963" s="183"/>
      <c r="D963" s="211">
        <f>+F963+G963+H963+I963+J963+K963+L963+M963+N963+O963+P963+Q963</f>
        <v>0</v>
      </c>
      <c r="E963" s="211"/>
      <c r="F963" s="211"/>
      <c r="G963" s="211"/>
      <c r="H963" s="211"/>
      <c r="I963" s="211"/>
      <c r="J963" s="211"/>
      <c r="K963" s="211"/>
      <c r="L963" s="211"/>
      <c r="M963" s="211"/>
      <c r="N963" s="211"/>
      <c r="O963" s="211"/>
      <c r="P963" s="211"/>
      <c r="Q963" s="211"/>
    </row>
    <row r="964" spans="1:17" s="42" customFormat="1" ht="141.75" hidden="1">
      <c r="A964" s="238" t="s">
        <v>226</v>
      </c>
      <c r="B964" s="183"/>
      <c r="C964" s="183"/>
      <c r="D964" s="211">
        <f>+F964+G964+H964+I964+J964+K964+L964+M964+N964+O964+P964+Q964</f>
        <v>0</v>
      </c>
      <c r="E964" s="211"/>
      <c r="F964" s="211"/>
      <c r="G964" s="211"/>
      <c r="H964" s="211"/>
      <c r="I964" s="211"/>
      <c r="J964" s="211"/>
      <c r="K964" s="211"/>
      <c r="L964" s="211"/>
      <c r="M964" s="211"/>
      <c r="N964" s="211"/>
      <c r="O964" s="211"/>
      <c r="P964" s="211"/>
      <c r="Q964" s="211"/>
    </row>
    <row r="965" spans="1:17" s="3" customFormat="1" ht="31.5" hidden="1">
      <c r="A965" s="95" t="s">
        <v>121</v>
      </c>
      <c r="B965" s="138"/>
      <c r="C965" s="138">
        <v>3132</v>
      </c>
      <c r="D965" s="173">
        <f>+D966+D967+D968+D969+D970+D976+D977+D978+D985+D971+D972+D973+D974+D975+D979</f>
        <v>0</v>
      </c>
      <c r="E965" s="173">
        <f>+E966+E967+E968+E969+E970+E976+E977+E978+E985+E971+E972+E973+E974+E975+E979</f>
        <v>0</v>
      </c>
      <c r="F965" s="173">
        <f>+F966+F967+F968+F969+F970+F976+F977+F978+F985+F971+F972+F973+F974+F975+F979+F980+F981+F982+F983+F984+F985+F986+F987</f>
        <v>0</v>
      </c>
      <c r="G965" s="173">
        <f aca="true" t="shared" si="223" ref="G965:Q965">+G966+G967+G968+G969+G970+G976+G977+G978+G985+G971+G972+G973+G974+G975+G979+G980+G981+G982+G983+G984+G985+G986+G987</f>
        <v>0</v>
      </c>
      <c r="H965" s="173">
        <f t="shared" si="223"/>
        <v>0</v>
      </c>
      <c r="I965" s="173">
        <f t="shared" si="223"/>
        <v>0</v>
      </c>
      <c r="J965" s="173">
        <f t="shared" si="223"/>
        <v>0</v>
      </c>
      <c r="K965" s="173">
        <f t="shared" si="223"/>
        <v>0</v>
      </c>
      <c r="L965" s="173">
        <f t="shared" si="223"/>
        <v>0</v>
      </c>
      <c r="M965" s="173">
        <f t="shared" si="223"/>
        <v>0</v>
      </c>
      <c r="N965" s="173">
        <f t="shared" si="223"/>
        <v>0</v>
      </c>
      <c r="O965" s="173">
        <f t="shared" si="223"/>
        <v>0</v>
      </c>
      <c r="P965" s="173">
        <f t="shared" si="223"/>
        <v>0</v>
      </c>
      <c r="Q965" s="173">
        <f t="shared" si="223"/>
        <v>0</v>
      </c>
    </row>
    <row r="966" spans="1:17" s="3" customFormat="1" ht="199.5" customHeight="1" hidden="1">
      <c r="A966" s="136" t="s">
        <v>666</v>
      </c>
      <c r="B966" s="239"/>
      <c r="C966" s="239"/>
      <c r="D966" s="211">
        <f aca="true" t="shared" si="224" ref="D966:D1101">+F966+G966+H966+I966+J966+K966+L966+M966+N966+O966+P966+Q966</f>
        <v>0</v>
      </c>
      <c r="E966" s="240"/>
      <c r="F966" s="240"/>
      <c r="G966" s="241"/>
      <c r="H966" s="240"/>
      <c r="I966" s="240"/>
      <c r="J966" s="242"/>
      <c r="K966" s="242"/>
      <c r="L966" s="242"/>
      <c r="M966" s="199"/>
      <c r="N966" s="242"/>
      <c r="O966" s="242"/>
      <c r="P966" s="242"/>
      <c r="Q966" s="242"/>
    </row>
    <row r="967" spans="1:17" s="1" customFormat="1" ht="189" customHeight="1" hidden="1">
      <c r="A967" s="136" t="s">
        <v>665</v>
      </c>
      <c r="B967" s="243"/>
      <c r="C967" s="243"/>
      <c r="D967" s="244">
        <f t="shared" si="224"/>
        <v>0</v>
      </c>
      <c r="E967" s="245"/>
      <c r="F967" s="245"/>
      <c r="G967" s="171"/>
      <c r="H967" s="245"/>
      <c r="I967" s="245"/>
      <c r="J967" s="245"/>
      <c r="K967" s="245"/>
      <c r="L967" s="245"/>
      <c r="M967" s="199"/>
      <c r="N967" s="245"/>
      <c r="O967" s="245"/>
      <c r="P967" s="245"/>
      <c r="Q967" s="245"/>
    </row>
    <row r="968" spans="1:17" s="1" customFormat="1" ht="201" customHeight="1" hidden="1">
      <c r="A968" s="136" t="s">
        <v>667</v>
      </c>
      <c r="B968" s="243"/>
      <c r="C968" s="243"/>
      <c r="D968" s="244">
        <f t="shared" si="224"/>
        <v>0</v>
      </c>
      <c r="E968" s="245"/>
      <c r="F968" s="245"/>
      <c r="G968" s="171"/>
      <c r="H968" s="245"/>
      <c r="I968" s="245"/>
      <c r="J968" s="245"/>
      <c r="K968" s="245"/>
      <c r="L968" s="245"/>
      <c r="M968" s="199"/>
      <c r="N968" s="245"/>
      <c r="O968" s="245"/>
      <c r="P968" s="245"/>
      <c r="Q968" s="245"/>
    </row>
    <row r="969" spans="1:17" s="3" customFormat="1" ht="261" customHeight="1" hidden="1">
      <c r="A969" s="136" t="s">
        <v>668</v>
      </c>
      <c r="B969" s="239"/>
      <c r="C969" s="239"/>
      <c r="D969" s="173">
        <f t="shared" si="224"/>
        <v>0</v>
      </c>
      <c r="E969" s="242"/>
      <c r="F969" s="242"/>
      <c r="G969" s="246"/>
      <c r="H969" s="242"/>
      <c r="I969" s="242"/>
      <c r="J969" s="242"/>
      <c r="K969" s="242"/>
      <c r="L969" s="242"/>
      <c r="M969" s="199"/>
      <c r="N969" s="242"/>
      <c r="O969" s="242"/>
      <c r="P969" s="242"/>
      <c r="Q969" s="242"/>
    </row>
    <row r="970" spans="1:17" s="1" customFormat="1" ht="148.5" customHeight="1" hidden="1">
      <c r="A970" s="136" t="s">
        <v>671</v>
      </c>
      <c r="B970" s="243"/>
      <c r="C970" s="243"/>
      <c r="D970" s="244">
        <f t="shared" si="224"/>
        <v>0</v>
      </c>
      <c r="E970" s="245"/>
      <c r="F970" s="245"/>
      <c r="G970" s="247"/>
      <c r="H970" s="245"/>
      <c r="I970" s="245"/>
      <c r="J970" s="245"/>
      <c r="K970" s="245"/>
      <c r="L970" s="245"/>
      <c r="M970" s="199"/>
      <c r="N970" s="245"/>
      <c r="O970" s="245"/>
      <c r="P970" s="245"/>
      <c r="Q970" s="245"/>
    </row>
    <row r="971" spans="1:17" s="1" customFormat="1" ht="165.75" customHeight="1" hidden="1">
      <c r="A971" s="136" t="s">
        <v>672</v>
      </c>
      <c r="B971" s="243"/>
      <c r="C971" s="243"/>
      <c r="D971" s="244">
        <f>+F971+G971+H971+I971+J971+K971+L971+M971+N971+O971+P971+Q971</f>
        <v>0</v>
      </c>
      <c r="E971" s="245"/>
      <c r="F971" s="245"/>
      <c r="G971" s="247"/>
      <c r="H971" s="245"/>
      <c r="I971" s="245"/>
      <c r="J971" s="245"/>
      <c r="K971" s="245"/>
      <c r="L971" s="245"/>
      <c r="M971" s="199"/>
      <c r="N971" s="245"/>
      <c r="O971" s="245"/>
      <c r="P971" s="245"/>
      <c r="Q971" s="245"/>
    </row>
    <row r="972" spans="1:17" s="1" customFormat="1" ht="148.5" customHeight="1" hidden="1">
      <c r="A972" s="136" t="s">
        <v>673</v>
      </c>
      <c r="B972" s="243"/>
      <c r="C972" s="243"/>
      <c r="D972" s="244">
        <f>+F972+G972+H972+I972+J972+K972+L972+M972+N972+O972+P972+Q972</f>
        <v>0</v>
      </c>
      <c r="E972" s="245"/>
      <c r="F972" s="245"/>
      <c r="G972" s="247"/>
      <c r="H972" s="245"/>
      <c r="I972" s="245"/>
      <c r="J972" s="245"/>
      <c r="K972" s="245"/>
      <c r="L972" s="245"/>
      <c r="M972" s="199"/>
      <c r="N972" s="245"/>
      <c r="O972" s="245"/>
      <c r="P972" s="245"/>
      <c r="Q972" s="245"/>
    </row>
    <row r="973" spans="1:17" s="1" customFormat="1" ht="144.75" customHeight="1" hidden="1">
      <c r="A973" s="136" t="s">
        <v>669</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77.75" customHeight="1" hidden="1">
      <c r="A974" s="136" t="s">
        <v>670</v>
      </c>
      <c r="B974" s="243"/>
      <c r="C974" s="243"/>
      <c r="D974" s="162">
        <f>+F974+G974+H974+I974+J974+K974+L974+M974+N974+O974+P974+Q974</f>
        <v>0</v>
      </c>
      <c r="E974" s="243"/>
      <c r="F974" s="243"/>
      <c r="G974" s="243"/>
      <c r="H974" s="243"/>
      <c r="I974" s="243"/>
      <c r="J974" s="243"/>
      <c r="K974" s="243"/>
      <c r="L974" s="243"/>
      <c r="M974" s="199"/>
      <c r="N974" s="243"/>
      <c r="O974" s="243"/>
      <c r="P974" s="243"/>
      <c r="Q974" s="243"/>
    </row>
    <row r="975" spans="1:17" s="1" customFormat="1" ht="141.75" customHeight="1" hidden="1">
      <c r="A975" s="136" t="s">
        <v>508</v>
      </c>
      <c r="B975" s="243"/>
      <c r="C975" s="243"/>
      <c r="D975" s="162">
        <f>+F975+G975+H975+I975+J975+K975+L975+M975+N975+O975+P975+Q975</f>
        <v>0</v>
      </c>
      <c r="E975" s="243"/>
      <c r="F975" s="243"/>
      <c r="G975" s="243"/>
      <c r="H975" s="243"/>
      <c r="I975" s="243"/>
      <c r="J975" s="243"/>
      <c r="K975" s="243"/>
      <c r="L975" s="243"/>
      <c r="M975" s="199"/>
      <c r="N975" s="243"/>
      <c r="O975" s="243"/>
      <c r="P975" s="243"/>
      <c r="Q975" s="243"/>
    </row>
    <row r="976" spans="1:17" s="1" customFormat="1" ht="139.5" customHeight="1" hidden="1">
      <c r="A976" s="136" t="s">
        <v>509</v>
      </c>
      <c r="B976" s="243"/>
      <c r="C976" s="243"/>
      <c r="D976" s="244">
        <f t="shared" si="224"/>
        <v>0</v>
      </c>
      <c r="E976" s="245"/>
      <c r="F976" s="245"/>
      <c r="G976" s="247"/>
      <c r="H976" s="245"/>
      <c r="I976" s="245"/>
      <c r="J976" s="245"/>
      <c r="K976" s="245"/>
      <c r="L976" s="245"/>
      <c r="M976" s="199"/>
      <c r="N976" s="245"/>
      <c r="O976" s="245"/>
      <c r="P976" s="245"/>
      <c r="Q976" s="245"/>
    </row>
    <row r="977" spans="1:17" s="1" customFormat="1" ht="130.5" customHeight="1" hidden="1">
      <c r="A977" s="136" t="s">
        <v>510</v>
      </c>
      <c r="B977" s="243"/>
      <c r="C977" s="243"/>
      <c r="D977" s="244">
        <f t="shared" si="224"/>
        <v>0</v>
      </c>
      <c r="E977" s="245"/>
      <c r="F977" s="245"/>
      <c r="G977" s="247"/>
      <c r="H977" s="245"/>
      <c r="I977" s="245"/>
      <c r="J977" s="245"/>
      <c r="K977" s="245"/>
      <c r="L977" s="245"/>
      <c r="M977" s="199"/>
      <c r="N977" s="245"/>
      <c r="O977" s="245"/>
      <c r="P977" s="245"/>
      <c r="Q977" s="245"/>
    </row>
    <row r="978" spans="1:17" s="1" customFormat="1" ht="181.5" customHeight="1" hidden="1">
      <c r="A978" s="106" t="s">
        <v>338</v>
      </c>
      <c r="B978" s="243"/>
      <c r="C978" s="243"/>
      <c r="D978" s="244">
        <f t="shared" si="224"/>
        <v>0</v>
      </c>
      <c r="E978" s="245"/>
      <c r="F978" s="245"/>
      <c r="G978" s="247"/>
      <c r="H978" s="245"/>
      <c r="I978" s="245"/>
      <c r="J978" s="245"/>
      <c r="K978" s="245"/>
      <c r="L978" s="245"/>
      <c r="M978" s="199"/>
      <c r="N978" s="245"/>
      <c r="O978" s="245"/>
      <c r="P978" s="245"/>
      <c r="Q978" s="245"/>
    </row>
    <row r="979" spans="1:17" s="1" customFormat="1" ht="153" customHeight="1" hidden="1">
      <c r="A979" s="106" t="s">
        <v>342</v>
      </c>
      <c r="B979" s="243"/>
      <c r="C979" s="243"/>
      <c r="D979" s="244">
        <f t="shared" si="224"/>
        <v>0</v>
      </c>
      <c r="E979" s="245"/>
      <c r="F979" s="245"/>
      <c r="G979" s="248"/>
      <c r="H979" s="245"/>
      <c r="I979" s="245"/>
      <c r="J979" s="245"/>
      <c r="K979" s="245"/>
      <c r="L979" s="245"/>
      <c r="M979" s="199"/>
      <c r="N979" s="245"/>
      <c r="O979" s="245"/>
      <c r="P979" s="245"/>
      <c r="Q979" s="245"/>
    </row>
    <row r="980" spans="1:17" s="1" customFormat="1" ht="252" hidden="1">
      <c r="A980" s="249" t="s">
        <v>388</v>
      </c>
      <c r="B980" s="243"/>
      <c r="C980" s="243"/>
      <c r="D980" s="244">
        <f t="shared" si="224"/>
        <v>0</v>
      </c>
      <c r="E980" s="245"/>
      <c r="F980" s="245"/>
      <c r="G980" s="248"/>
      <c r="H980" s="245"/>
      <c r="I980" s="245"/>
      <c r="J980" s="245"/>
      <c r="K980" s="245"/>
      <c r="L980" s="245"/>
      <c r="M980" s="245"/>
      <c r="N980" s="245"/>
      <c r="O980" s="245"/>
      <c r="P980" s="245"/>
      <c r="Q980" s="245"/>
    </row>
    <row r="981" spans="1:17" s="1" customFormat="1" ht="110.25" hidden="1">
      <c r="A981" s="238" t="s">
        <v>389</v>
      </c>
      <c r="B981" s="243"/>
      <c r="C981" s="243"/>
      <c r="D981" s="244">
        <f t="shared" si="224"/>
        <v>0</v>
      </c>
      <c r="E981" s="245"/>
      <c r="F981" s="245"/>
      <c r="G981" s="248"/>
      <c r="H981" s="245"/>
      <c r="I981" s="245"/>
      <c r="J981" s="245"/>
      <c r="K981" s="245"/>
      <c r="L981" s="245"/>
      <c r="M981" s="245"/>
      <c r="N981" s="245"/>
      <c r="O981" s="245"/>
      <c r="P981" s="245"/>
      <c r="Q981" s="245"/>
    </row>
    <row r="982" spans="1:17" s="1" customFormat="1" ht="63" customHeight="1" hidden="1">
      <c r="A982" s="238"/>
      <c r="B982" s="243"/>
      <c r="C982" s="243"/>
      <c r="D982" s="244">
        <f t="shared" si="224"/>
        <v>0</v>
      </c>
      <c r="E982" s="243"/>
      <c r="F982" s="243"/>
      <c r="G982" s="243"/>
      <c r="H982" s="243"/>
      <c r="I982" s="243"/>
      <c r="J982" s="243"/>
      <c r="K982" s="243"/>
      <c r="L982" s="243"/>
      <c r="M982" s="243"/>
      <c r="N982" s="243"/>
      <c r="O982" s="243"/>
      <c r="P982" s="243"/>
      <c r="Q982" s="243"/>
    </row>
    <row r="983" spans="1:17" s="1" customFormat="1" ht="43.5" customHeight="1" hidden="1">
      <c r="A983" s="250"/>
      <c r="B983" s="243"/>
      <c r="C983" s="243"/>
      <c r="D983" s="162">
        <f>+F983+G983+H983+I983+J983+K983+L983+M983+N983+O983+P983+Q983</f>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+F984+G984+H984+I984+J984+K984+L984+M984+N984+O984+P984+Q984</f>
        <v>0</v>
      </c>
      <c r="E984" s="243"/>
      <c r="F984" s="243"/>
      <c r="G984" s="243"/>
      <c r="H984" s="243"/>
      <c r="I984" s="243"/>
      <c r="J984" s="243"/>
      <c r="K984" s="243"/>
      <c r="L984" s="243"/>
      <c r="M984" s="243"/>
      <c r="N984" s="243"/>
      <c r="O984" s="243"/>
      <c r="P984" s="243"/>
      <c r="Q984" s="243"/>
    </row>
    <row r="985" spans="1:17" s="1" customFormat="1" ht="63" customHeight="1" hidden="1">
      <c r="A985" s="238"/>
      <c r="B985" s="243"/>
      <c r="C985" s="243"/>
      <c r="D985" s="162">
        <f t="shared" si="224"/>
        <v>0</v>
      </c>
      <c r="E985" s="243"/>
      <c r="F985" s="243"/>
      <c r="G985" s="243"/>
      <c r="H985" s="243"/>
      <c r="I985" s="243"/>
      <c r="J985" s="243"/>
      <c r="K985" s="243"/>
      <c r="L985" s="243"/>
      <c r="M985" s="243"/>
      <c r="N985" s="243"/>
      <c r="O985" s="243"/>
      <c r="P985" s="243"/>
      <c r="Q985" s="243"/>
    </row>
    <row r="986" spans="1:17" s="1" customFormat="1" ht="43.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1" customFormat="1" ht="43.5" customHeight="1" hidden="1">
      <c r="A987" s="250"/>
      <c r="B987" s="243"/>
      <c r="C987" s="243"/>
      <c r="D987" s="162">
        <f t="shared" si="224"/>
        <v>0</v>
      </c>
      <c r="E987" s="243"/>
      <c r="F987" s="243"/>
      <c r="G987" s="243"/>
      <c r="H987" s="243"/>
      <c r="I987" s="243"/>
      <c r="J987" s="243"/>
      <c r="K987" s="243"/>
      <c r="L987" s="243"/>
      <c r="M987" s="243"/>
      <c r="N987" s="243"/>
      <c r="O987" s="243"/>
      <c r="P987" s="243"/>
      <c r="Q987" s="243"/>
    </row>
    <row r="988" spans="1:17" s="1" customFormat="1" ht="15.75" customHeight="1" hidden="1">
      <c r="A988" s="250"/>
      <c r="B988" s="243"/>
      <c r="C988" s="243"/>
      <c r="D988" s="162">
        <f t="shared" si="224"/>
        <v>0</v>
      </c>
      <c r="E988" s="243"/>
      <c r="F988" s="243"/>
      <c r="G988" s="243"/>
      <c r="H988" s="243"/>
      <c r="I988" s="243"/>
      <c r="J988" s="243"/>
      <c r="K988" s="243"/>
      <c r="L988" s="243"/>
      <c r="M988" s="243"/>
      <c r="N988" s="243"/>
      <c r="O988" s="243"/>
      <c r="P988" s="243"/>
      <c r="Q988" s="243"/>
    </row>
    <row r="989" spans="1:17" s="3" customFormat="1" ht="45" customHeight="1">
      <c r="A989" s="95" t="s">
        <v>124</v>
      </c>
      <c r="B989" s="138"/>
      <c r="C989" s="138">
        <v>3110</v>
      </c>
      <c r="D989" s="138">
        <f>+F989+G989+H989+I989+J989+K989+L989+M989+N989+O989+P989+Q989</f>
        <v>339200</v>
      </c>
      <c r="E989" s="138">
        <f>+E1003+E1004+E1005+E1006+E1007+E1008+E1009+E1010+E1011+E1012+E1013+E1014+E1033+E1034</f>
        <v>0</v>
      </c>
      <c r="F989" s="138">
        <f>SUM(F990:F1029)</f>
        <v>0</v>
      </c>
      <c r="G989" s="138">
        <f aca="true" t="shared" si="225" ref="G989:Q989">SUM(G990:G1029)</f>
        <v>0</v>
      </c>
      <c r="H989" s="138">
        <f t="shared" si="225"/>
        <v>0</v>
      </c>
      <c r="I989" s="138">
        <f t="shared" si="225"/>
        <v>0</v>
      </c>
      <c r="J989" s="138">
        <f t="shared" si="225"/>
        <v>339200</v>
      </c>
      <c r="K989" s="138">
        <f t="shared" si="225"/>
        <v>0</v>
      </c>
      <c r="L989" s="138">
        <f t="shared" si="225"/>
        <v>0</v>
      </c>
      <c r="M989" s="138">
        <f t="shared" si="225"/>
        <v>0</v>
      </c>
      <c r="N989" s="138">
        <f t="shared" si="225"/>
        <v>0</v>
      </c>
      <c r="O989" s="138">
        <f t="shared" si="225"/>
        <v>0</v>
      </c>
      <c r="P989" s="138">
        <f t="shared" si="225"/>
        <v>0</v>
      </c>
      <c r="Q989" s="138">
        <f t="shared" si="225"/>
        <v>0</v>
      </c>
    </row>
    <row r="990" spans="1:21" s="1" customFormat="1" ht="63">
      <c r="A990" s="136" t="s">
        <v>479</v>
      </c>
      <c r="B990" s="183"/>
      <c r="C990" s="183"/>
      <c r="D990" s="162">
        <f aca="true" t="shared" si="226" ref="D990:D1002">+F990+G990+H990+I990+J990+K990+L990+M990+N990+O990+P990+Q990</f>
        <v>4000</v>
      </c>
      <c r="E990" s="183"/>
      <c r="F990" s="183"/>
      <c r="G990" s="251"/>
      <c r="H990" s="183"/>
      <c r="I990" s="183"/>
      <c r="J990" s="183">
        <v>4000</v>
      </c>
      <c r="K990" s="183"/>
      <c r="L990" s="183"/>
      <c r="M990" s="199"/>
      <c r="N990" s="183"/>
      <c r="O990" s="183"/>
      <c r="P990" s="183"/>
      <c r="Q990" s="183"/>
      <c r="R990" s="42"/>
      <c r="S990" s="42"/>
      <c r="T990" s="42"/>
      <c r="U990" s="42"/>
    </row>
    <row r="991" spans="1:21" s="1" customFormat="1" ht="31.5">
      <c r="A991" s="136" t="s">
        <v>480</v>
      </c>
      <c r="B991" s="183"/>
      <c r="C991" s="183"/>
      <c r="D991" s="162">
        <f t="shared" si="226"/>
        <v>-80700</v>
      </c>
      <c r="E991" s="183"/>
      <c r="F991" s="183"/>
      <c r="G991" s="251"/>
      <c r="H991" s="183">
        <v>-80700</v>
      </c>
      <c r="I991" s="183"/>
      <c r="J991" s="183"/>
      <c r="K991" s="183"/>
      <c r="L991" s="183"/>
      <c r="M991" s="199"/>
      <c r="N991" s="183"/>
      <c r="O991" s="183"/>
      <c r="P991" s="183"/>
      <c r="Q991" s="183"/>
      <c r="R991" s="42"/>
      <c r="S991" s="42"/>
      <c r="T991" s="42"/>
      <c r="U991" s="42"/>
    </row>
    <row r="992" spans="1:21" s="1" customFormat="1" ht="31.5">
      <c r="A992" s="136" t="s">
        <v>682</v>
      </c>
      <c r="B992" s="183"/>
      <c r="C992" s="183"/>
      <c r="D992" s="162">
        <f t="shared" si="226"/>
        <v>80700</v>
      </c>
      <c r="E992" s="183"/>
      <c r="F992" s="183"/>
      <c r="G992" s="251"/>
      <c r="H992" s="183">
        <v>80700</v>
      </c>
      <c r="I992" s="183"/>
      <c r="J992" s="183"/>
      <c r="K992" s="183"/>
      <c r="L992" s="183"/>
      <c r="M992" s="199"/>
      <c r="N992" s="183"/>
      <c r="O992" s="183"/>
      <c r="P992" s="183"/>
      <c r="Q992" s="183"/>
      <c r="R992" s="42"/>
      <c r="S992" s="42"/>
      <c r="T992" s="42"/>
      <c r="U992" s="42"/>
    </row>
    <row r="993" spans="1:21" s="1" customFormat="1" ht="33" customHeight="1">
      <c r="A993" s="136" t="s">
        <v>481</v>
      </c>
      <c r="B993" s="183"/>
      <c r="C993" s="183"/>
      <c r="D993" s="162">
        <f t="shared" si="226"/>
        <v>70000</v>
      </c>
      <c r="E993" s="183"/>
      <c r="F993" s="183"/>
      <c r="G993" s="251"/>
      <c r="H993" s="183"/>
      <c r="I993" s="183"/>
      <c r="J993" s="183">
        <v>70000</v>
      </c>
      <c r="K993" s="183"/>
      <c r="L993" s="183"/>
      <c r="M993" s="199"/>
      <c r="N993" s="183"/>
      <c r="O993" s="183"/>
      <c r="P993" s="183"/>
      <c r="Q993" s="183"/>
      <c r="R993" s="42"/>
      <c r="S993" s="42"/>
      <c r="T993" s="42"/>
      <c r="U993" s="42"/>
    </row>
    <row r="994" spans="1:21" s="1" customFormat="1" ht="37.5" customHeight="1">
      <c r="A994" s="136" t="s">
        <v>632</v>
      </c>
      <c r="B994" s="183"/>
      <c r="C994" s="183"/>
      <c r="D994" s="162">
        <f t="shared" si="226"/>
        <v>22500</v>
      </c>
      <c r="E994" s="183"/>
      <c r="F994" s="183"/>
      <c r="G994" s="251"/>
      <c r="H994" s="183"/>
      <c r="I994" s="183"/>
      <c r="J994" s="183">
        <v>22500</v>
      </c>
      <c r="K994" s="183"/>
      <c r="L994" s="183"/>
      <c r="M994" s="199"/>
      <c r="N994" s="183"/>
      <c r="O994" s="183"/>
      <c r="P994" s="183"/>
      <c r="Q994" s="183"/>
      <c r="R994" s="42"/>
      <c r="S994" s="42"/>
      <c r="T994" s="42"/>
      <c r="U994" s="42"/>
    </row>
    <row r="995" spans="1:21" s="1" customFormat="1" ht="37.5" customHeight="1">
      <c r="A995" s="136" t="s">
        <v>686</v>
      </c>
      <c r="B995" s="183"/>
      <c r="C995" s="183"/>
      <c r="D995" s="162">
        <f t="shared" si="226"/>
        <v>36400</v>
      </c>
      <c r="E995" s="183"/>
      <c r="F995" s="183"/>
      <c r="G995" s="251"/>
      <c r="H995" s="183"/>
      <c r="I995" s="183"/>
      <c r="J995" s="183">
        <v>36400</v>
      </c>
      <c r="K995" s="183"/>
      <c r="L995" s="183"/>
      <c r="M995" s="199"/>
      <c r="N995" s="183"/>
      <c r="O995" s="183"/>
      <c r="P995" s="183"/>
      <c r="Q995" s="183"/>
      <c r="R995" s="42"/>
      <c r="S995" s="42"/>
      <c r="T995" s="42"/>
      <c r="U995" s="42"/>
    </row>
    <row r="996" spans="1:21" s="1" customFormat="1" ht="31.5" hidden="1">
      <c r="A996" s="136" t="s">
        <v>482</v>
      </c>
      <c r="B996" s="183"/>
      <c r="C996" s="183"/>
      <c r="D996" s="162">
        <f t="shared" si="226"/>
        <v>0</v>
      </c>
      <c r="E996" s="183"/>
      <c r="F996" s="183"/>
      <c r="G996" s="251"/>
      <c r="H996" s="183"/>
      <c r="I996" s="183"/>
      <c r="J996" s="183"/>
      <c r="K996" s="183"/>
      <c r="L996" s="183"/>
      <c r="M996" s="199"/>
      <c r="N996" s="183"/>
      <c r="O996" s="183"/>
      <c r="P996" s="183"/>
      <c r="Q996" s="183"/>
      <c r="R996" s="42"/>
      <c r="S996" s="42"/>
      <c r="T996" s="42"/>
      <c r="U996" s="42"/>
    </row>
    <row r="997" spans="1:21" s="1" customFormat="1" ht="31.5" hidden="1">
      <c r="A997" s="136" t="s">
        <v>483</v>
      </c>
      <c r="B997" s="183"/>
      <c r="C997" s="183"/>
      <c r="D997" s="162">
        <f t="shared" si="226"/>
        <v>0</v>
      </c>
      <c r="E997" s="183"/>
      <c r="F997" s="183"/>
      <c r="G997" s="251"/>
      <c r="H997" s="183"/>
      <c r="I997" s="183"/>
      <c r="J997" s="183"/>
      <c r="K997" s="183"/>
      <c r="L997" s="183"/>
      <c r="M997" s="199"/>
      <c r="N997" s="183"/>
      <c r="O997" s="183"/>
      <c r="P997" s="183"/>
      <c r="Q997" s="183"/>
      <c r="R997" s="42"/>
      <c r="S997" s="42"/>
      <c r="T997" s="42"/>
      <c r="U997" s="42"/>
    </row>
    <row r="998" spans="1:21" s="1" customFormat="1" ht="33" customHeight="1" hidden="1">
      <c r="A998" s="136" t="s">
        <v>484</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59.25" customHeight="1" hidden="1">
      <c r="A999" s="136" t="s">
        <v>485</v>
      </c>
      <c r="B999" s="183"/>
      <c r="C999" s="183"/>
      <c r="D999" s="162">
        <f t="shared" si="226"/>
        <v>0</v>
      </c>
      <c r="E999" s="183"/>
      <c r="F999" s="183"/>
      <c r="G999" s="203"/>
      <c r="H999" s="183"/>
      <c r="I999" s="183"/>
      <c r="J999" s="183"/>
      <c r="K999" s="183"/>
      <c r="L999" s="183"/>
      <c r="M999" s="199"/>
      <c r="N999" s="183"/>
      <c r="O999" s="183"/>
      <c r="P999" s="183"/>
      <c r="Q999" s="183"/>
      <c r="R999" s="42"/>
      <c r="S999" s="42"/>
      <c r="T999" s="42"/>
      <c r="U999" s="42"/>
    </row>
    <row r="1000" spans="1:21" s="1" customFormat="1" ht="36.75" customHeight="1" hidden="1">
      <c r="A1000" s="136" t="s">
        <v>486</v>
      </c>
      <c r="B1000" s="183"/>
      <c r="C1000" s="183"/>
      <c r="D1000" s="162">
        <f t="shared" si="226"/>
        <v>0</v>
      </c>
      <c r="E1000" s="183"/>
      <c r="F1000" s="183"/>
      <c r="G1000" s="203"/>
      <c r="H1000" s="183"/>
      <c r="I1000" s="183"/>
      <c r="J1000" s="183"/>
      <c r="K1000" s="183"/>
      <c r="L1000" s="183"/>
      <c r="M1000" s="199"/>
      <c r="N1000" s="183"/>
      <c r="O1000" s="183"/>
      <c r="P1000" s="183"/>
      <c r="Q1000" s="183"/>
      <c r="R1000" s="42"/>
      <c r="S1000" s="42"/>
      <c r="T1000" s="42"/>
      <c r="U1000" s="42"/>
    </row>
    <row r="1001" spans="1:21" s="1" customFormat="1" ht="34.5" customHeight="1">
      <c r="A1001" s="136" t="s">
        <v>487</v>
      </c>
      <c r="B1001" s="183"/>
      <c r="C1001" s="183"/>
      <c r="D1001" s="162">
        <f t="shared" si="226"/>
        <v>45000</v>
      </c>
      <c r="E1001" s="183"/>
      <c r="F1001" s="183"/>
      <c r="G1001" s="203"/>
      <c r="H1001" s="183"/>
      <c r="I1001" s="183"/>
      <c r="J1001" s="183">
        <v>45000</v>
      </c>
      <c r="K1001" s="183"/>
      <c r="L1001" s="183"/>
      <c r="M1001" s="199"/>
      <c r="N1001" s="183"/>
      <c r="O1001" s="183"/>
      <c r="P1001" s="183"/>
      <c r="Q1001" s="183"/>
      <c r="R1001" s="42"/>
      <c r="S1001" s="42"/>
      <c r="T1001" s="42"/>
      <c r="U1001" s="42"/>
    </row>
    <row r="1002" spans="1:21" s="1" customFormat="1" ht="36" customHeight="1" hidden="1">
      <c r="A1002" s="252" t="s">
        <v>488</v>
      </c>
      <c r="B1002" s="183"/>
      <c r="C1002" s="183"/>
      <c r="D1002" s="162">
        <f t="shared" si="226"/>
        <v>0</v>
      </c>
      <c r="E1002" s="183"/>
      <c r="F1002" s="183"/>
      <c r="G1002" s="203"/>
      <c r="H1002" s="183"/>
      <c r="I1002" s="183"/>
      <c r="J1002" s="183"/>
      <c r="K1002" s="183"/>
      <c r="L1002" s="183"/>
      <c r="M1002" s="199"/>
      <c r="N1002" s="183"/>
      <c r="O1002" s="183"/>
      <c r="P1002" s="183"/>
      <c r="Q1002" s="183"/>
      <c r="R1002" s="42"/>
      <c r="S1002" s="42"/>
      <c r="T1002" s="42"/>
      <c r="U1002" s="42"/>
    </row>
    <row r="1003" spans="1:21" s="1" customFormat="1" ht="47.25" hidden="1">
      <c r="A1003" s="136" t="s">
        <v>489</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47.25" hidden="1">
      <c r="A1004" s="136" t="s">
        <v>490</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8.25" customHeight="1" hidden="1">
      <c r="A1005" s="136" t="s">
        <v>491</v>
      </c>
      <c r="B1005" s="183"/>
      <c r="C1005" s="183"/>
      <c r="D1005" s="162">
        <f t="shared" si="224"/>
        <v>0</v>
      </c>
      <c r="E1005" s="183"/>
      <c r="F1005" s="183"/>
      <c r="G1005" s="251"/>
      <c r="H1005" s="183"/>
      <c r="I1005" s="183"/>
      <c r="J1005" s="183"/>
      <c r="K1005" s="183"/>
      <c r="L1005" s="183"/>
      <c r="M1005" s="199"/>
      <c r="N1005" s="183"/>
      <c r="O1005" s="183"/>
      <c r="P1005" s="183"/>
      <c r="Q1005" s="183"/>
      <c r="R1005" s="42"/>
      <c r="S1005" s="42"/>
      <c r="T1005" s="42"/>
      <c r="U1005" s="42"/>
    </row>
    <row r="1006" spans="1:21" s="1" customFormat="1" ht="83.25" customHeight="1" hidden="1">
      <c r="A1006" s="136" t="s">
        <v>492</v>
      </c>
      <c r="B1006" s="183"/>
      <c r="C1006" s="183"/>
      <c r="D1006" s="162">
        <f t="shared" si="224"/>
        <v>0</v>
      </c>
      <c r="E1006" s="183"/>
      <c r="F1006" s="183"/>
      <c r="G1006" s="251"/>
      <c r="H1006" s="183"/>
      <c r="I1006" s="183"/>
      <c r="J1006" s="183"/>
      <c r="K1006" s="183"/>
      <c r="L1006" s="183"/>
      <c r="M1006" s="199"/>
      <c r="N1006" s="183"/>
      <c r="O1006" s="183"/>
      <c r="P1006" s="183"/>
      <c r="Q1006" s="183"/>
      <c r="R1006" s="42"/>
      <c r="S1006" s="42"/>
      <c r="T1006" s="42"/>
      <c r="U1006" s="42"/>
    </row>
    <row r="1007" spans="1:21" s="1" customFormat="1" ht="18" customHeight="1" hidden="1">
      <c r="A1007" s="136" t="s">
        <v>493</v>
      </c>
      <c r="B1007" s="183"/>
      <c r="C1007" s="183"/>
      <c r="D1007" s="162">
        <f t="shared" si="224"/>
        <v>0</v>
      </c>
      <c r="E1007" s="183"/>
      <c r="F1007" s="183"/>
      <c r="G1007" s="251"/>
      <c r="H1007" s="183"/>
      <c r="I1007" s="183"/>
      <c r="J1007" s="183"/>
      <c r="K1007" s="183"/>
      <c r="L1007" s="183"/>
      <c r="M1007" s="199"/>
      <c r="N1007" s="183"/>
      <c r="O1007" s="183"/>
      <c r="P1007" s="183"/>
      <c r="Q1007" s="183"/>
      <c r="R1007" s="42"/>
      <c r="S1007" s="42"/>
      <c r="T1007" s="42"/>
      <c r="U1007" s="42"/>
    </row>
    <row r="1008" spans="1:21" s="1" customFormat="1" ht="37.5" customHeight="1" hidden="1">
      <c r="A1008" s="136" t="s">
        <v>494</v>
      </c>
      <c r="B1008" s="183"/>
      <c r="C1008" s="183"/>
      <c r="D1008" s="162">
        <f t="shared" si="224"/>
        <v>0</v>
      </c>
      <c r="E1008" s="183"/>
      <c r="F1008" s="183"/>
      <c r="G1008" s="251"/>
      <c r="H1008" s="183"/>
      <c r="I1008" s="183"/>
      <c r="J1008" s="183"/>
      <c r="K1008" s="183"/>
      <c r="L1008" s="183"/>
      <c r="M1008" s="199"/>
      <c r="N1008" s="183"/>
      <c r="O1008" s="183"/>
      <c r="P1008" s="183"/>
      <c r="Q1008" s="183"/>
      <c r="R1008" s="42"/>
      <c r="S1008" s="42"/>
      <c r="T1008" s="42"/>
      <c r="U1008" s="42"/>
    </row>
    <row r="1009" spans="1:21" s="1" customFormat="1" ht="33" customHeight="1" hidden="1">
      <c r="A1009" s="136" t="s">
        <v>495</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54" customHeight="1" hidden="1">
      <c r="A1010" s="136" t="s">
        <v>496</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1.5" customHeight="1" hidden="1">
      <c r="A1011" s="136" t="s">
        <v>497</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34.5" customHeight="1" hidden="1">
      <c r="A1012" s="136" t="s">
        <v>498</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40.5" customHeight="1">
      <c r="A1013" s="136" t="s">
        <v>499</v>
      </c>
      <c r="B1013" s="183"/>
      <c r="C1013" s="183"/>
      <c r="D1013" s="162">
        <f t="shared" si="224"/>
        <v>11000</v>
      </c>
      <c r="E1013" s="183"/>
      <c r="F1013" s="183"/>
      <c r="G1013" s="203"/>
      <c r="H1013" s="183"/>
      <c r="I1013" s="183"/>
      <c r="J1013" s="183">
        <v>11000</v>
      </c>
      <c r="K1013" s="183"/>
      <c r="L1013" s="183"/>
      <c r="M1013" s="199"/>
      <c r="N1013" s="183"/>
      <c r="O1013" s="183"/>
      <c r="P1013" s="183"/>
      <c r="Q1013" s="183"/>
      <c r="R1013" s="42"/>
      <c r="S1013" s="42"/>
      <c r="T1013" s="42"/>
      <c r="U1013" s="42"/>
    </row>
    <row r="1014" spans="1:21" s="1" customFormat="1" ht="62.25" customHeight="1">
      <c r="A1014" s="136" t="s">
        <v>500</v>
      </c>
      <c r="B1014" s="183"/>
      <c r="C1014" s="183"/>
      <c r="D1014" s="162">
        <f t="shared" si="224"/>
        <v>-66000</v>
      </c>
      <c r="E1014" s="183"/>
      <c r="F1014" s="183"/>
      <c r="G1014" s="203"/>
      <c r="H1014" s="183">
        <v>-66000</v>
      </c>
      <c r="I1014" s="183"/>
      <c r="J1014" s="183"/>
      <c r="K1014" s="183"/>
      <c r="L1014" s="183"/>
      <c r="M1014" s="199"/>
      <c r="N1014" s="183"/>
      <c r="O1014" s="183"/>
      <c r="P1014" s="183"/>
      <c r="Q1014" s="183"/>
      <c r="R1014" s="42"/>
      <c r="S1014" s="42"/>
      <c r="T1014" s="42"/>
      <c r="U1014" s="42"/>
    </row>
    <row r="1015" spans="1:21" s="1" customFormat="1" ht="62.25" customHeight="1">
      <c r="A1015" s="136" t="s">
        <v>683</v>
      </c>
      <c r="B1015" s="183"/>
      <c r="C1015" s="183"/>
      <c r="D1015" s="162">
        <f t="shared" si="224"/>
        <v>66000</v>
      </c>
      <c r="E1015" s="183"/>
      <c r="F1015" s="183"/>
      <c r="G1015" s="203"/>
      <c r="H1015" s="183">
        <v>66000</v>
      </c>
      <c r="I1015" s="183"/>
      <c r="J1015" s="183"/>
      <c r="K1015" s="183"/>
      <c r="L1015" s="183"/>
      <c r="M1015" s="199"/>
      <c r="N1015" s="183"/>
      <c r="O1015" s="183"/>
      <c r="P1015" s="183"/>
      <c r="Q1015" s="183"/>
      <c r="R1015" s="42"/>
      <c r="S1015" s="42"/>
      <c r="T1015" s="42"/>
      <c r="U1015" s="42"/>
    </row>
    <row r="1016" spans="1:21" s="1" customFormat="1" ht="67.5" customHeight="1" hidden="1">
      <c r="A1016" s="136" t="s">
        <v>501</v>
      </c>
      <c r="B1016" s="183"/>
      <c r="C1016" s="183"/>
      <c r="D1016" s="162">
        <f t="shared" si="224"/>
        <v>0</v>
      </c>
      <c r="E1016" s="183"/>
      <c r="F1016" s="183"/>
      <c r="G1016" s="203"/>
      <c r="H1016" s="183"/>
      <c r="I1016" s="183"/>
      <c r="J1016" s="183"/>
      <c r="K1016" s="183"/>
      <c r="L1016" s="183"/>
      <c r="M1016" s="199"/>
      <c r="N1016" s="183"/>
      <c r="O1016" s="183"/>
      <c r="P1016" s="183"/>
      <c r="Q1016" s="183"/>
      <c r="R1016" s="42"/>
      <c r="S1016" s="42"/>
      <c r="T1016" s="42"/>
      <c r="U1016" s="42"/>
    </row>
    <row r="1017" spans="1:21" s="1" customFormat="1" ht="52.5" customHeight="1" hidden="1">
      <c r="A1017" s="136" t="s">
        <v>502</v>
      </c>
      <c r="B1017" s="183"/>
      <c r="C1017" s="183"/>
      <c r="D1017" s="162">
        <f t="shared" si="224"/>
        <v>0</v>
      </c>
      <c r="E1017" s="183"/>
      <c r="F1017" s="183"/>
      <c r="G1017" s="203"/>
      <c r="H1017" s="183"/>
      <c r="I1017" s="183"/>
      <c r="J1017" s="183"/>
      <c r="K1017" s="183"/>
      <c r="L1017" s="183"/>
      <c r="M1017" s="199"/>
      <c r="N1017" s="183"/>
      <c r="O1017" s="183"/>
      <c r="P1017" s="183"/>
      <c r="Q1017" s="183"/>
      <c r="R1017" s="42"/>
      <c r="S1017" s="42"/>
      <c r="T1017" s="42"/>
      <c r="U1017" s="42"/>
    </row>
    <row r="1018" spans="1:21" s="1" customFormat="1" ht="37.5" customHeight="1" hidden="1">
      <c r="A1018" s="136" t="s">
        <v>503</v>
      </c>
      <c r="B1018" s="183"/>
      <c r="C1018" s="183"/>
      <c r="D1018" s="162">
        <f t="shared" si="224"/>
        <v>0</v>
      </c>
      <c r="E1018" s="183"/>
      <c r="F1018" s="183"/>
      <c r="G1018" s="203"/>
      <c r="H1018" s="183"/>
      <c r="I1018" s="183"/>
      <c r="J1018" s="183"/>
      <c r="K1018" s="183"/>
      <c r="L1018" s="183"/>
      <c r="M1018" s="199"/>
      <c r="N1018" s="183"/>
      <c r="O1018" s="183"/>
      <c r="P1018" s="183"/>
      <c r="Q1018" s="183"/>
      <c r="R1018" s="42"/>
      <c r="S1018" s="42"/>
      <c r="T1018" s="42"/>
      <c r="U1018" s="42"/>
    </row>
    <row r="1019" spans="1:21" s="1" customFormat="1" ht="31.5" customHeight="1" hidden="1">
      <c r="A1019" s="136" t="s">
        <v>504</v>
      </c>
      <c r="B1019" s="183"/>
      <c r="C1019" s="183"/>
      <c r="D1019" s="162">
        <f t="shared" si="224"/>
        <v>0</v>
      </c>
      <c r="E1019" s="183"/>
      <c r="F1019" s="183"/>
      <c r="G1019" s="203"/>
      <c r="H1019" s="183"/>
      <c r="I1019" s="183"/>
      <c r="J1019" s="183"/>
      <c r="K1019" s="183"/>
      <c r="L1019" s="183"/>
      <c r="M1019" s="199"/>
      <c r="N1019" s="183"/>
      <c r="O1019" s="183"/>
      <c r="P1019" s="183"/>
      <c r="Q1019" s="183"/>
      <c r="R1019" s="42"/>
      <c r="S1019" s="42"/>
      <c r="T1019" s="42"/>
      <c r="U1019" s="42"/>
    </row>
    <row r="1020" spans="1:21" s="1" customFormat="1" ht="56.25" customHeight="1" hidden="1">
      <c r="A1020" s="136" t="s">
        <v>505</v>
      </c>
      <c r="B1020" s="183"/>
      <c r="C1020" s="183"/>
      <c r="D1020" s="162">
        <f t="shared" si="224"/>
        <v>0</v>
      </c>
      <c r="E1020" s="183"/>
      <c r="F1020" s="183"/>
      <c r="G1020" s="203"/>
      <c r="H1020" s="183"/>
      <c r="I1020" s="183"/>
      <c r="J1020" s="183"/>
      <c r="K1020" s="183"/>
      <c r="L1020" s="183"/>
      <c r="M1020" s="199"/>
      <c r="N1020" s="183"/>
      <c r="O1020" s="183"/>
      <c r="P1020" s="183"/>
      <c r="Q1020" s="183"/>
      <c r="R1020" s="42"/>
      <c r="S1020" s="42"/>
      <c r="T1020" s="42"/>
      <c r="U1020" s="42"/>
    </row>
    <row r="1021" spans="1:21" s="1" customFormat="1" ht="48.75" customHeight="1" hidden="1">
      <c r="A1021" s="136" t="s">
        <v>506</v>
      </c>
      <c r="B1021" s="183"/>
      <c r="C1021" s="183"/>
      <c r="D1021" s="162">
        <f aca="true" t="shared" si="227" ref="D1021:D1032">+F1021+G1021+H1021+I1021+J1021+K1021+L1021+M1021+N1021+O1021+P1021+Q1021</f>
        <v>0</v>
      </c>
      <c r="E1021" s="183"/>
      <c r="F1021" s="183"/>
      <c r="G1021" s="138"/>
      <c r="H1021" s="183"/>
      <c r="I1021" s="183"/>
      <c r="J1021" s="183"/>
      <c r="K1021" s="183"/>
      <c r="L1021" s="183"/>
      <c r="M1021" s="199"/>
      <c r="N1021" s="183"/>
      <c r="O1021" s="183"/>
      <c r="P1021" s="183"/>
      <c r="Q1021" s="183"/>
      <c r="R1021" s="42"/>
      <c r="S1021" s="42"/>
      <c r="T1021" s="42"/>
      <c r="U1021" s="42"/>
    </row>
    <row r="1022" spans="1:21" s="1" customFormat="1" ht="60.75" customHeight="1" hidden="1">
      <c r="A1022" s="136" t="s">
        <v>507</v>
      </c>
      <c r="B1022" s="183"/>
      <c r="C1022" s="183"/>
      <c r="D1022" s="162">
        <f t="shared" si="227"/>
        <v>0</v>
      </c>
      <c r="E1022" s="183"/>
      <c r="F1022" s="183"/>
      <c r="G1022" s="138"/>
      <c r="H1022" s="183"/>
      <c r="I1022" s="183"/>
      <c r="J1022" s="183"/>
      <c r="K1022" s="183"/>
      <c r="L1022" s="183"/>
      <c r="M1022" s="199"/>
      <c r="N1022" s="183"/>
      <c r="O1022" s="183"/>
      <c r="P1022" s="183"/>
      <c r="Q1022" s="183"/>
      <c r="R1022" s="42"/>
      <c r="S1022" s="42"/>
      <c r="T1022" s="42"/>
      <c r="U1022" s="42"/>
    </row>
    <row r="1023" spans="1:21" s="1" customFormat="1" ht="34.5" customHeight="1" hidden="1">
      <c r="A1023" s="106" t="s">
        <v>641</v>
      </c>
      <c r="B1023" s="183"/>
      <c r="C1023" s="183"/>
      <c r="D1023" s="162">
        <f t="shared" si="227"/>
        <v>0</v>
      </c>
      <c r="E1023" s="183"/>
      <c r="F1023" s="183"/>
      <c r="G1023" s="138"/>
      <c r="H1023" s="183"/>
      <c r="I1023" s="183"/>
      <c r="J1023" s="183"/>
      <c r="K1023" s="183"/>
      <c r="L1023" s="183"/>
      <c r="M1023" s="199"/>
      <c r="N1023" s="183"/>
      <c r="O1023" s="183"/>
      <c r="P1023" s="183"/>
      <c r="Q1023" s="183"/>
      <c r="R1023" s="42"/>
      <c r="S1023" s="42"/>
      <c r="T1023" s="42"/>
      <c r="U1023" s="42"/>
    </row>
    <row r="1024" spans="1:21" s="1" customFormat="1" ht="28.5" customHeight="1" hidden="1">
      <c r="A1024" s="136" t="s">
        <v>642</v>
      </c>
      <c r="B1024" s="183"/>
      <c r="C1024" s="183"/>
      <c r="D1024" s="162">
        <f t="shared" si="227"/>
        <v>0</v>
      </c>
      <c r="E1024" s="183"/>
      <c r="F1024" s="183"/>
      <c r="G1024" s="253"/>
      <c r="H1024" s="183"/>
      <c r="I1024" s="183"/>
      <c r="J1024" s="183"/>
      <c r="K1024" s="183"/>
      <c r="L1024" s="183"/>
      <c r="M1024" s="183"/>
      <c r="N1024" s="183"/>
      <c r="O1024" s="183"/>
      <c r="P1024" s="183"/>
      <c r="Q1024" s="183"/>
      <c r="R1024" s="42"/>
      <c r="S1024" s="42"/>
      <c r="T1024" s="42"/>
      <c r="U1024" s="42"/>
    </row>
    <row r="1025" spans="1:21" s="1" customFormat="1" ht="35.25" customHeight="1">
      <c r="A1025" s="136" t="s">
        <v>684</v>
      </c>
      <c r="B1025" s="183"/>
      <c r="C1025" s="183"/>
      <c r="D1025" s="162">
        <f t="shared" si="227"/>
        <v>117000</v>
      </c>
      <c r="E1025" s="183"/>
      <c r="F1025" s="183"/>
      <c r="G1025" s="253"/>
      <c r="H1025" s="183"/>
      <c r="I1025" s="183"/>
      <c r="J1025" s="183">
        <v>117000</v>
      </c>
      <c r="K1025" s="183"/>
      <c r="L1025" s="183"/>
      <c r="M1025" s="183"/>
      <c r="N1025" s="183"/>
      <c r="O1025" s="183"/>
      <c r="P1025" s="183"/>
      <c r="Q1025" s="183"/>
      <c r="R1025" s="42"/>
      <c r="S1025" s="42"/>
      <c r="T1025" s="42"/>
      <c r="U1025" s="42"/>
    </row>
    <row r="1026" spans="1:21" s="1" customFormat="1" ht="54.75" customHeight="1">
      <c r="A1026" s="136" t="s">
        <v>685</v>
      </c>
      <c r="B1026" s="183"/>
      <c r="C1026" s="183"/>
      <c r="D1026" s="162">
        <f t="shared" si="227"/>
        <v>33300</v>
      </c>
      <c r="E1026" s="183"/>
      <c r="F1026" s="183"/>
      <c r="G1026" s="253"/>
      <c r="H1026" s="183"/>
      <c r="I1026" s="183"/>
      <c r="J1026" s="183">
        <v>33300</v>
      </c>
      <c r="K1026" s="183"/>
      <c r="L1026" s="183"/>
      <c r="M1026" s="183"/>
      <c r="N1026" s="183"/>
      <c r="O1026" s="183"/>
      <c r="P1026" s="183"/>
      <c r="Q1026" s="183"/>
      <c r="R1026" s="42"/>
      <c r="S1026" s="42"/>
      <c r="T1026" s="42"/>
      <c r="U1026" s="42"/>
    </row>
    <row r="1027" spans="1:21" s="1" customFormat="1" ht="77.25" customHeight="1" hidden="1">
      <c r="A1027" s="136" t="s">
        <v>674</v>
      </c>
      <c r="B1027" s="183"/>
      <c r="C1027" s="183"/>
      <c r="D1027" s="162">
        <f t="shared" si="227"/>
        <v>0</v>
      </c>
      <c r="E1027" s="183"/>
      <c r="F1027" s="183"/>
      <c r="G1027" s="203"/>
      <c r="H1027" s="183"/>
      <c r="I1027" s="183"/>
      <c r="J1027" s="183"/>
      <c r="K1027" s="183"/>
      <c r="L1027" s="183"/>
      <c r="M1027" s="183"/>
      <c r="N1027" s="183"/>
      <c r="O1027" s="183"/>
      <c r="P1027" s="183"/>
      <c r="Q1027" s="183"/>
      <c r="R1027" s="42"/>
      <c r="S1027" s="42"/>
      <c r="T1027" s="42"/>
      <c r="U1027" s="42"/>
    </row>
    <row r="1028" spans="1:21" s="1" customFormat="1" ht="78.75" customHeight="1" hidden="1">
      <c r="A1028" s="136" t="s">
        <v>675</v>
      </c>
      <c r="B1028" s="183"/>
      <c r="C1028" s="183"/>
      <c r="D1028" s="162">
        <f t="shared" si="227"/>
        <v>0</v>
      </c>
      <c r="E1028" s="183"/>
      <c r="F1028" s="183"/>
      <c r="G1028" s="203"/>
      <c r="H1028" s="183"/>
      <c r="I1028" s="183"/>
      <c r="J1028" s="183"/>
      <c r="K1028" s="183"/>
      <c r="L1028" s="183"/>
      <c r="M1028" s="183"/>
      <c r="N1028" s="183"/>
      <c r="O1028" s="183"/>
      <c r="P1028" s="183"/>
      <c r="Q1028" s="183"/>
      <c r="R1028" s="42"/>
      <c r="S1028" s="42"/>
      <c r="T1028" s="42"/>
      <c r="U1028" s="42"/>
    </row>
    <row r="1029" spans="1:21" s="1" customFormat="1" ht="57.75" customHeight="1" hidden="1">
      <c r="A1029" s="136" t="s">
        <v>224</v>
      </c>
      <c r="B1029" s="183"/>
      <c r="C1029" s="183"/>
      <c r="D1029" s="162">
        <f t="shared" si="227"/>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19.5" customHeight="1" hidden="1">
      <c r="A1030" s="136" t="s">
        <v>312</v>
      </c>
      <c r="B1030" s="183"/>
      <c r="C1030" s="183"/>
      <c r="D1030" s="162">
        <f t="shared" si="227"/>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6.75" customHeight="1" hidden="1">
      <c r="A1031" s="136" t="s">
        <v>222</v>
      </c>
      <c r="B1031" s="183"/>
      <c r="C1031" s="183"/>
      <c r="D1031" s="162">
        <f t="shared" si="227"/>
        <v>0</v>
      </c>
      <c r="E1031" s="183"/>
      <c r="F1031" s="183"/>
      <c r="G1031" s="203">
        <v>0</v>
      </c>
      <c r="H1031" s="183"/>
      <c r="I1031" s="183"/>
      <c r="J1031" s="183"/>
      <c r="K1031" s="183"/>
      <c r="L1031" s="183"/>
      <c r="M1031" s="183"/>
      <c r="N1031" s="183"/>
      <c r="O1031" s="183"/>
      <c r="P1031" s="183"/>
      <c r="Q1031" s="183"/>
      <c r="R1031" s="42"/>
      <c r="S1031" s="42"/>
      <c r="T1031" s="42"/>
      <c r="U1031" s="42"/>
    </row>
    <row r="1032" spans="1:21" s="1" customFormat="1" ht="37.5" customHeight="1" hidden="1">
      <c r="A1032" s="136" t="s">
        <v>221</v>
      </c>
      <c r="B1032" s="183"/>
      <c r="C1032" s="183"/>
      <c r="D1032" s="162">
        <f t="shared" si="227"/>
        <v>0</v>
      </c>
      <c r="E1032" s="183"/>
      <c r="F1032" s="183"/>
      <c r="G1032" s="203">
        <v>0</v>
      </c>
      <c r="H1032" s="183"/>
      <c r="I1032" s="183"/>
      <c r="J1032" s="183"/>
      <c r="K1032" s="183"/>
      <c r="L1032" s="183"/>
      <c r="M1032" s="183"/>
      <c r="N1032" s="183"/>
      <c r="O1032" s="183"/>
      <c r="P1032" s="183"/>
      <c r="Q1032" s="183"/>
      <c r="R1032" s="42"/>
      <c r="S1032" s="42"/>
      <c r="T1032" s="42"/>
      <c r="U1032" s="42"/>
    </row>
    <row r="1033" spans="1:21" s="1" customFormat="1" ht="22.5" customHeight="1" hidden="1">
      <c r="A1033" s="106" t="s">
        <v>343</v>
      </c>
      <c r="B1033" s="183"/>
      <c r="C1033" s="183"/>
      <c r="D1033" s="162">
        <f t="shared" si="224"/>
        <v>0</v>
      </c>
      <c r="E1033" s="183"/>
      <c r="F1033" s="183"/>
      <c r="G1033" s="203"/>
      <c r="H1033" s="183"/>
      <c r="I1033" s="183"/>
      <c r="J1033" s="183"/>
      <c r="K1033" s="183"/>
      <c r="L1033" s="183"/>
      <c r="M1033" s="199"/>
      <c r="N1033" s="183"/>
      <c r="O1033" s="183"/>
      <c r="P1033" s="183"/>
      <c r="Q1033" s="183"/>
      <c r="R1033" s="42"/>
      <c r="S1033" s="42"/>
      <c r="T1033" s="42"/>
      <c r="U1033" s="42"/>
    </row>
    <row r="1034" spans="1:21" s="1" customFormat="1" ht="21.75" customHeight="1" hidden="1">
      <c r="A1034" s="106" t="s">
        <v>344</v>
      </c>
      <c r="B1034" s="183"/>
      <c r="C1034" s="183"/>
      <c r="D1034" s="162">
        <f t="shared" si="224"/>
        <v>0</v>
      </c>
      <c r="E1034" s="183"/>
      <c r="F1034" s="183"/>
      <c r="G1034" s="138"/>
      <c r="H1034" s="183"/>
      <c r="I1034" s="183"/>
      <c r="J1034" s="183"/>
      <c r="K1034" s="183"/>
      <c r="L1034" s="183"/>
      <c r="M1034" s="199"/>
      <c r="N1034" s="183"/>
      <c r="O1034" s="183"/>
      <c r="P1034" s="183"/>
      <c r="Q1034" s="183"/>
      <c r="R1034" s="42"/>
      <c r="S1034" s="42"/>
      <c r="T1034" s="42"/>
      <c r="U1034" s="42"/>
    </row>
    <row r="1035" spans="1:21" s="1" customFormat="1" ht="236.25" hidden="1">
      <c r="A1035" s="136" t="s">
        <v>408</v>
      </c>
      <c r="B1035" s="183"/>
      <c r="C1035" s="183"/>
      <c r="D1035" s="162">
        <f t="shared" si="224"/>
        <v>0</v>
      </c>
      <c r="E1035" s="183"/>
      <c r="F1035" s="183"/>
      <c r="G1035" s="203"/>
      <c r="H1035" s="183"/>
      <c r="I1035" s="183"/>
      <c r="J1035" s="183"/>
      <c r="K1035" s="183"/>
      <c r="L1035" s="183"/>
      <c r="M1035" s="183"/>
      <c r="N1035" s="183"/>
      <c r="O1035" s="183"/>
      <c r="P1035" s="183"/>
      <c r="Q1035" s="183"/>
      <c r="R1035" s="42"/>
      <c r="S1035" s="42"/>
      <c r="T1035" s="42"/>
      <c r="U1035" s="42"/>
    </row>
    <row r="1036" spans="1:21" s="1" customFormat="1" ht="33" customHeight="1" hidden="1">
      <c r="A1036" s="136" t="s">
        <v>310</v>
      </c>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t="s">
        <v>223</v>
      </c>
      <c r="B1037" s="183"/>
      <c r="C1037" s="183"/>
      <c r="D1037" s="162">
        <f t="shared" si="224"/>
        <v>0</v>
      </c>
      <c r="E1037" s="183"/>
      <c r="F1037" s="183"/>
      <c r="G1037" s="203">
        <v>0</v>
      </c>
      <c r="H1037" s="183"/>
      <c r="I1037" s="183"/>
      <c r="J1037" s="183"/>
      <c r="K1037" s="183"/>
      <c r="L1037" s="183"/>
      <c r="M1037" s="183"/>
      <c r="N1037" s="183"/>
      <c r="O1037" s="183"/>
      <c r="P1037" s="183"/>
      <c r="Q1037" s="183"/>
      <c r="R1037" s="42"/>
      <c r="S1037" s="42"/>
      <c r="T1037" s="42"/>
      <c r="U1037" s="42"/>
    </row>
    <row r="1038" spans="1:21" s="1" customFormat="1" ht="60.75" customHeight="1" hidden="1">
      <c r="A1038" s="136"/>
      <c r="B1038" s="183"/>
      <c r="C1038" s="183"/>
      <c r="D1038" s="162"/>
      <c r="E1038" s="183"/>
      <c r="F1038" s="183"/>
      <c r="G1038" s="203"/>
      <c r="H1038" s="183"/>
      <c r="I1038" s="183"/>
      <c r="J1038" s="183"/>
      <c r="K1038" s="183"/>
      <c r="L1038" s="183"/>
      <c r="M1038" s="183"/>
      <c r="N1038" s="183"/>
      <c r="O1038" s="183"/>
      <c r="P1038" s="183"/>
      <c r="Q1038" s="183"/>
      <c r="R1038" s="42"/>
      <c r="S1038" s="42"/>
      <c r="T1038" s="42"/>
      <c r="U1038" s="42"/>
    </row>
    <row r="1039" spans="1:21" s="1" customFormat="1" ht="60.75" customHeight="1" hidden="1">
      <c r="A1039" s="136"/>
      <c r="B1039" s="183"/>
      <c r="C1039" s="183"/>
      <c r="D1039" s="162"/>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c r="E1040" s="183"/>
      <c r="F1040" s="183"/>
      <c r="G1040" s="203"/>
      <c r="H1040" s="183"/>
      <c r="I1040" s="183"/>
      <c r="J1040" s="183"/>
      <c r="K1040" s="183"/>
      <c r="L1040" s="183"/>
      <c r="M1040" s="183"/>
      <c r="N1040" s="183"/>
      <c r="O1040" s="183"/>
      <c r="P1040" s="183"/>
      <c r="Q1040" s="183"/>
      <c r="R1040" s="42"/>
      <c r="S1040" s="42"/>
      <c r="T1040" s="42"/>
      <c r="U1040" s="42"/>
    </row>
    <row r="1041" spans="1:21" s="1" customFormat="1" ht="60.75" customHeight="1" hidden="1">
      <c r="A1041" s="136"/>
      <c r="B1041" s="183"/>
      <c r="C1041" s="183"/>
      <c r="D1041" s="162"/>
      <c r="E1041" s="183"/>
      <c r="F1041" s="183"/>
      <c r="G1041" s="203"/>
      <c r="H1041" s="183"/>
      <c r="I1041" s="183"/>
      <c r="J1041" s="183"/>
      <c r="K1041" s="183"/>
      <c r="L1041" s="183"/>
      <c r="M1041" s="183"/>
      <c r="N1041" s="183"/>
      <c r="O1041" s="183"/>
      <c r="P1041" s="183"/>
      <c r="Q1041" s="183"/>
      <c r="R1041" s="42"/>
      <c r="S1041" s="42"/>
      <c r="T1041" s="42"/>
      <c r="U1041" s="42"/>
    </row>
    <row r="1042" spans="1:21" s="1" customFormat="1" ht="60.75" customHeight="1" hidden="1">
      <c r="A1042" s="136"/>
      <c r="B1042" s="183"/>
      <c r="C1042" s="183"/>
      <c r="D1042" s="162"/>
      <c r="E1042" s="183"/>
      <c r="F1042" s="183"/>
      <c r="G1042" s="203"/>
      <c r="H1042" s="183"/>
      <c r="I1042" s="183"/>
      <c r="J1042" s="183"/>
      <c r="K1042" s="183"/>
      <c r="L1042" s="183"/>
      <c r="M1042" s="183"/>
      <c r="N1042" s="183"/>
      <c r="O1042" s="183"/>
      <c r="P1042" s="183"/>
      <c r="Q1042" s="183"/>
      <c r="R1042" s="42"/>
      <c r="S1042" s="42"/>
      <c r="T1042" s="42"/>
      <c r="U1042" s="42"/>
    </row>
    <row r="1043" spans="1:21" s="1" customFormat="1" ht="60.75" customHeight="1" hidden="1">
      <c r="A1043" s="136"/>
      <c r="B1043" s="183"/>
      <c r="C1043" s="183"/>
      <c r="D1043" s="162"/>
      <c r="E1043" s="183"/>
      <c r="F1043" s="183"/>
      <c r="G1043" s="203"/>
      <c r="H1043" s="183"/>
      <c r="I1043" s="183"/>
      <c r="J1043" s="183"/>
      <c r="K1043" s="183"/>
      <c r="L1043" s="183"/>
      <c r="M1043" s="183"/>
      <c r="N1043" s="183"/>
      <c r="O1043" s="183"/>
      <c r="P1043" s="183"/>
      <c r="Q1043" s="183"/>
      <c r="R1043" s="42"/>
      <c r="S1043" s="42"/>
      <c r="T1043" s="42"/>
      <c r="U1043" s="42"/>
    </row>
    <row r="1044" spans="1:21" s="1" customFormat="1" ht="60.75" customHeight="1" hidden="1">
      <c r="A1044" s="136"/>
      <c r="B1044" s="183"/>
      <c r="C1044" s="183"/>
      <c r="D1044" s="162"/>
      <c r="E1044" s="183"/>
      <c r="F1044" s="183"/>
      <c r="G1044" s="203"/>
      <c r="H1044" s="183"/>
      <c r="I1044" s="183"/>
      <c r="J1044" s="183"/>
      <c r="K1044" s="183"/>
      <c r="L1044" s="183"/>
      <c r="M1044" s="183"/>
      <c r="N1044" s="183"/>
      <c r="O1044" s="183"/>
      <c r="P1044" s="183"/>
      <c r="Q1044" s="183"/>
      <c r="R1044" s="42"/>
      <c r="S1044" s="42"/>
      <c r="T1044" s="42"/>
      <c r="U1044" s="42"/>
    </row>
    <row r="1045" spans="1:21" s="1" customFormat="1" ht="57.75" customHeight="1" hidden="1">
      <c r="A1045" s="136" t="s">
        <v>224</v>
      </c>
      <c r="B1045" s="183"/>
      <c r="C1045" s="183"/>
      <c r="D1045" s="162">
        <f>+F1045+G1045+H1045+I1045+J1045+K1045+L1045+M1045+N1045+O1045+P1045+Q1045</f>
        <v>0</v>
      </c>
      <c r="E1045" s="183"/>
      <c r="F1045" s="183"/>
      <c r="G1045" s="203"/>
      <c r="H1045" s="183"/>
      <c r="I1045" s="183"/>
      <c r="J1045" s="183"/>
      <c r="K1045" s="183"/>
      <c r="L1045" s="183"/>
      <c r="M1045" s="183"/>
      <c r="N1045" s="183"/>
      <c r="O1045" s="183"/>
      <c r="P1045" s="183"/>
      <c r="Q1045" s="183"/>
      <c r="R1045" s="42"/>
      <c r="S1045" s="42"/>
      <c r="T1045" s="42"/>
      <c r="U1045" s="42"/>
    </row>
    <row r="1046" spans="1:21" s="1" customFormat="1" ht="57.75" customHeight="1" hidden="1">
      <c r="A1046" s="136"/>
      <c r="B1046" s="183"/>
      <c r="C1046" s="183"/>
      <c r="D1046" s="162"/>
      <c r="E1046" s="183"/>
      <c r="F1046" s="183"/>
      <c r="G1046" s="203"/>
      <c r="H1046" s="183"/>
      <c r="I1046" s="183"/>
      <c r="J1046" s="183"/>
      <c r="K1046" s="183"/>
      <c r="L1046" s="183"/>
      <c r="M1046" s="183"/>
      <c r="N1046" s="183"/>
      <c r="O1046" s="183"/>
      <c r="P1046" s="183"/>
      <c r="Q1046" s="183"/>
      <c r="R1046" s="42"/>
      <c r="S1046" s="42"/>
      <c r="T1046" s="42"/>
      <c r="U1046" s="42"/>
    </row>
    <row r="1047" spans="1:21" s="1" customFormat="1" ht="60.75" customHeight="1" hidden="1">
      <c r="A1047" s="136"/>
      <c r="B1047" s="183"/>
      <c r="C1047" s="183"/>
      <c r="D1047" s="162"/>
      <c r="E1047" s="183"/>
      <c r="F1047" s="183"/>
      <c r="G1047" s="203"/>
      <c r="H1047" s="183"/>
      <c r="I1047" s="183"/>
      <c r="J1047" s="183"/>
      <c r="K1047" s="183"/>
      <c r="L1047" s="183"/>
      <c r="M1047" s="183"/>
      <c r="N1047" s="183"/>
      <c r="O1047" s="183"/>
      <c r="P1047" s="183"/>
      <c r="Q1047" s="183"/>
      <c r="R1047" s="42"/>
      <c r="S1047" s="42"/>
      <c r="T1047" s="42"/>
      <c r="U1047" s="42"/>
    </row>
    <row r="1048" spans="1:21" s="1" customFormat="1" ht="57.75" customHeight="1" hidden="1">
      <c r="A1048" s="136" t="s">
        <v>224</v>
      </c>
      <c r="B1048" s="183"/>
      <c r="C1048" s="183"/>
      <c r="D1048" s="162">
        <f t="shared" si="224"/>
        <v>0</v>
      </c>
      <c r="E1048" s="183"/>
      <c r="F1048" s="183"/>
      <c r="G1048" s="203"/>
      <c r="H1048" s="183"/>
      <c r="I1048" s="183"/>
      <c r="J1048" s="183"/>
      <c r="K1048" s="183"/>
      <c r="L1048" s="183"/>
      <c r="M1048" s="183"/>
      <c r="N1048" s="183"/>
      <c r="O1048" s="183"/>
      <c r="P1048" s="183"/>
      <c r="Q1048" s="183"/>
      <c r="R1048" s="42"/>
      <c r="S1048" s="42"/>
      <c r="T1048" s="42"/>
      <c r="U1048" s="42"/>
    </row>
    <row r="1049" spans="1:21" s="1" customFormat="1" ht="57.75" customHeight="1" hidden="1">
      <c r="A1049" s="136"/>
      <c r="B1049" s="183"/>
      <c r="C1049" s="183"/>
      <c r="D1049" s="162"/>
      <c r="E1049" s="183"/>
      <c r="F1049" s="183"/>
      <c r="G1049" s="203"/>
      <c r="H1049" s="183"/>
      <c r="I1049" s="183"/>
      <c r="J1049" s="183"/>
      <c r="K1049" s="183"/>
      <c r="L1049" s="183"/>
      <c r="M1049" s="183"/>
      <c r="N1049" s="183"/>
      <c r="O1049" s="183"/>
      <c r="P1049" s="183"/>
      <c r="Q1049" s="183"/>
      <c r="R1049" s="42"/>
      <c r="S1049" s="42"/>
      <c r="T1049" s="42"/>
      <c r="U1049" s="42"/>
    </row>
    <row r="1050" spans="1:21" s="1" customFormat="1" ht="19.5" customHeight="1" hidden="1">
      <c r="A1050" s="136" t="s">
        <v>312</v>
      </c>
      <c r="B1050" s="183"/>
      <c r="C1050" s="183"/>
      <c r="D1050" s="162">
        <f t="shared" si="224"/>
        <v>0</v>
      </c>
      <c r="E1050" s="183"/>
      <c r="F1050" s="183"/>
      <c r="G1050" s="203"/>
      <c r="H1050" s="183"/>
      <c r="I1050" s="183"/>
      <c r="J1050" s="183"/>
      <c r="K1050" s="183"/>
      <c r="L1050" s="183"/>
      <c r="M1050" s="183"/>
      <c r="N1050" s="183"/>
      <c r="O1050" s="183"/>
      <c r="P1050" s="183"/>
      <c r="Q1050" s="183"/>
      <c r="R1050" s="42"/>
      <c r="S1050" s="42"/>
      <c r="T1050" s="42"/>
      <c r="U1050" s="42"/>
    </row>
    <row r="1051" spans="1:21" s="1" customFormat="1" ht="19.5" customHeight="1" hidden="1">
      <c r="A1051" s="136"/>
      <c r="B1051" s="183"/>
      <c r="C1051" s="183"/>
      <c r="D1051" s="162"/>
      <c r="E1051" s="183"/>
      <c r="F1051" s="183"/>
      <c r="G1051" s="203"/>
      <c r="H1051" s="183"/>
      <c r="I1051" s="183"/>
      <c r="J1051" s="183"/>
      <c r="K1051" s="183"/>
      <c r="L1051" s="183"/>
      <c r="M1051" s="183"/>
      <c r="N1051" s="183"/>
      <c r="O1051" s="183"/>
      <c r="P1051" s="183"/>
      <c r="Q1051" s="183"/>
      <c r="R1051" s="42"/>
      <c r="S1051" s="42"/>
      <c r="T1051" s="42"/>
      <c r="U1051" s="42"/>
    </row>
    <row r="1052" spans="1:21" s="1" customFormat="1" ht="36.75" customHeight="1" hidden="1">
      <c r="A1052" s="136" t="s">
        <v>222</v>
      </c>
      <c r="B1052" s="183"/>
      <c r="C1052" s="183"/>
      <c r="D1052" s="162">
        <f t="shared" si="224"/>
        <v>0</v>
      </c>
      <c r="E1052" s="183"/>
      <c r="F1052" s="183"/>
      <c r="G1052" s="203">
        <v>0</v>
      </c>
      <c r="H1052" s="183"/>
      <c r="I1052" s="183"/>
      <c r="J1052" s="183"/>
      <c r="K1052" s="183"/>
      <c r="L1052" s="183"/>
      <c r="M1052" s="183"/>
      <c r="N1052" s="183"/>
      <c r="O1052" s="183"/>
      <c r="P1052" s="183"/>
      <c r="Q1052" s="183"/>
      <c r="R1052" s="42"/>
      <c r="S1052" s="42"/>
      <c r="T1052" s="42"/>
      <c r="U1052" s="42"/>
    </row>
    <row r="1053" spans="1:21" s="1" customFormat="1" ht="37.5" customHeight="1" hidden="1">
      <c r="A1053" s="136" t="s">
        <v>221</v>
      </c>
      <c r="B1053" s="183"/>
      <c r="C1053" s="183"/>
      <c r="D1053" s="162">
        <f t="shared" si="224"/>
        <v>0</v>
      </c>
      <c r="E1053" s="183"/>
      <c r="F1053" s="183"/>
      <c r="G1053" s="203">
        <v>0</v>
      </c>
      <c r="H1053" s="183"/>
      <c r="I1053" s="183"/>
      <c r="J1053" s="183"/>
      <c r="K1053" s="183"/>
      <c r="L1053" s="183"/>
      <c r="M1053" s="183"/>
      <c r="N1053" s="183"/>
      <c r="O1053" s="183"/>
      <c r="P1053" s="183"/>
      <c r="Q1053" s="183"/>
      <c r="R1053" s="42"/>
      <c r="S1053" s="42"/>
      <c r="T1053" s="42"/>
      <c r="U1053" s="42"/>
    </row>
    <row r="1054" spans="1:17" s="3" customFormat="1" ht="31.5" hidden="1">
      <c r="A1054" s="95" t="s">
        <v>13</v>
      </c>
      <c r="B1054" s="138"/>
      <c r="C1054" s="138">
        <v>3142</v>
      </c>
      <c r="D1054" s="162">
        <f t="shared" si="224"/>
        <v>0</v>
      </c>
      <c r="E1054" s="138"/>
      <c r="F1054" s="138">
        <f>+F1055</f>
        <v>0</v>
      </c>
      <c r="G1054" s="138">
        <f aca="true" t="shared" si="228" ref="G1054:Q1054">+G1055</f>
        <v>0</v>
      </c>
      <c r="H1054" s="138">
        <f t="shared" si="228"/>
        <v>0</v>
      </c>
      <c r="I1054" s="138">
        <f t="shared" si="228"/>
        <v>0</v>
      </c>
      <c r="J1054" s="138">
        <f t="shared" si="228"/>
        <v>0</v>
      </c>
      <c r="K1054" s="138">
        <f t="shared" si="228"/>
        <v>0</v>
      </c>
      <c r="L1054" s="138">
        <f t="shared" si="228"/>
        <v>0</v>
      </c>
      <c r="M1054" s="138">
        <f t="shared" si="228"/>
        <v>0</v>
      </c>
      <c r="N1054" s="138">
        <f t="shared" si="228"/>
        <v>0</v>
      </c>
      <c r="O1054" s="138">
        <f t="shared" si="228"/>
        <v>0</v>
      </c>
      <c r="P1054" s="138">
        <f t="shared" si="228"/>
        <v>0</v>
      </c>
      <c r="Q1054" s="138">
        <f t="shared" si="228"/>
        <v>0</v>
      </c>
    </row>
    <row r="1055" spans="1:17" s="3" customFormat="1" ht="47.25" customHeight="1" hidden="1">
      <c r="A1055" s="4" t="s">
        <v>14</v>
      </c>
      <c r="B1055" s="138"/>
      <c r="C1055" s="138"/>
      <c r="D1055" s="162">
        <f t="shared" si="224"/>
        <v>0</v>
      </c>
      <c r="E1055" s="138"/>
      <c r="F1055" s="239"/>
      <c r="G1055" s="239"/>
      <c r="H1055" s="239"/>
      <c r="I1055" s="239"/>
      <c r="J1055" s="239"/>
      <c r="K1055" s="239"/>
      <c r="L1055" s="239"/>
      <c r="M1055" s="239"/>
      <c r="N1055" s="239"/>
      <c r="O1055" s="239"/>
      <c r="P1055" s="239"/>
      <c r="Q1055" s="239"/>
    </row>
    <row r="1056" spans="1:21" s="1" customFormat="1" ht="30.75" customHeight="1" hidden="1">
      <c r="A1056" s="136" t="s">
        <v>311</v>
      </c>
      <c r="B1056" s="183"/>
      <c r="C1056" s="183"/>
      <c r="D1056" s="162">
        <f t="shared" si="224"/>
        <v>0</v>
      </c>
      <c r="E1056" s="183"/>
      <c r="F1056" s="183"/>
      <c r="G1056" s="203"/>
      <c r="H1056" s="183"/>
      <c r="I1056" s="183"/>
      <c r="J1056" s="183"/>
      <c r="K1056" s="183"/>
      <c r="L1056" s="183"/>
      <c r="M1056" s="183"/>
      <c r="N1056" s="183"/>
      <c r="O1056" s="183"/>
      <c r="P1056" s="183"/>
      <c r="Q1056" s="183"/>
      <c r="R1056" s="42"/>
      <c r="S1056" s="42"/>
      <c r="T1056" s="42"/>
      <c r="U1056" s="42"/>
    </row>
    <row r="1057" spans="1:17" s="3" customFormat="1" ht="50.25" customHeight="1" hidden="1">
      <c r="A1057" s="4" t="s">
        <v>203</v>
      </c>
      <c r="B1057" s="138">
        <v>80800</v>
      </c>
      <c r="C1057" s="138"/>
      <c r="D1057" s="162">
        <f t="shared" si="224"/>
        <v>0</v>
      </c>
      <c r="E1057" s="239">
        <f aca="true" t="shared" si="229" ref="E1057:Q1057">+E1058</f>
        <v>0</v>
      </c>
      <c r="F1057" s="239">
        <f t="shared" si="229"/>
        <v>0</v>
      </c>
      <c r="G1057" s="239">
        <f t="shared" si="229"/>
        <v>0</v>
      </c>
      <c r="H1057" s="239">
        <f t="shared" si="229"/>
        <v>0</v>
      </c>
      <c r="I1057" s="239">
        <f t="shared" si="229"/>
        <v>0</v>
      </c>
      <c r="J1057" s="239">
        <f t="shared" si="229"/>
        <v>0</v>
      </c>
      <c r="K1057" s="239">
        <f t="shared" si="229"/>
        <v>0</v>
      </c>
      <c r="L1057" s="239">
        <f t="shared" si="229"/>
        <v>0</v>
      </c>
      <c r="M1057" s="239">
        <f t="shared" si="229"/>
        <v>0</v>
      </c>
      <c r="N1057" s="239">
        <f t="shared" si="229"/>
        <v>0</v>
      </c>
      <c r="O1057" s="239">
        <f t="shared" si="229"/>
        <v>0</v>
      </c>
      <c r="P1057" s="239">
        <f t="shared" si="229"/>
        <v>0</v>
      </c>
      <c r="Q1057" s="239">
        <f t="shared" si="229"/>
        <v>0</v>
      </c>
    </row>
    <row r="1058" spans="1:17" s="3" customFormat="1" ht="30" customHeight="1" hidden="1">
      <c r="A1058" s="95" t="s">
        <v>121</v>
      </c>
      <c r="B1058" s="138"/>
      <c r="C1058" s="138">
        <v>3132</v>
      </c>
      <c r="D1058" s="162">
        <f t="shared" si="224"/>
        <v>0</v>
      </c>
      <c r="E1058" s="239">
        <f>+E1064+E1065</f>
        <v>0</v>
      </c>
      <c r="F1058" s="239">
        <f>+F1059+F1060+F1061+F1062</f>
        <v>0</v>
      </c>
      <c r="G1058" s="239">
        <f aca="true" t="shared" si="230" ref="G1058:Q1058">+G1059+G1060+G1061+G1062</f>
        <v>0</v>
      </c>
      <c r="H1058" s="239">
        <f t="shared" si="230"/>
        <v>0</v>
      </c>
      <c r="I1058" s="239">
        <f t="shared" si="230"/>
        <v>0</v>
      </c>
      <c r="J1058" s="239">
        <f t="shared" si="230"/>
        <v>0</v>
      </c>
      <c r="K1058" s="239">
        <f t="shared" si="230"/>
        <v>0</v>
      </c>
      <c r="L1058" s="239">
        <f t="shared" si="230"/>
        <v>0</v>
      </c>
      <c r="M1058" s="239">
        <f t="shared" si="230"/>
        <v>0</v>
      </c>
      <c r="N1058" s="239">
        <f t="shared" si="230"/>
        <v>0</v>
      </c>
      <c r="O1058" s="239">
        <f t="shared" si="230"/>
        <v>0</v>
      </c>
      <c r="P1058" s="239">
        <f t="shared" si="230"/>
        <v>0</v>
      </c>
      <c r="Q1058" s="239">
        <f t="shared" si="230"/>
        <v>0</v>
      </c>
    </row>
    <row r="1059" spans="1:17" s="3" customFormat="1" ht="130.5" customHeight="1" hidden="1">
      <c r="A1059" s="106" t="s">
        <v>339</v>
      </c>
      <c r="B1059" s="138"/>
      <c r="C1059" s="138"/>
      <c r="D1059" s="162">
        <f t="shared" si="224"/>
        <v>0</v>
      </c>
      <c r="E1059" s="239"/>
      <c r="F1059" s="239"/>
      <c r="G1059" s="239"/>
      <c r="H1059" s="239"/>
      <c r="I1059" s="239"/>
      <c r="J1059" s="239"/>
      <c r="K1059" s="239"/>
      <c r="L1059" s="239"/>
      <c r="M1059" s="199"/>
      <c r="N1059" s="239"/>
      <c r="O1059" s="239"/>
      <c r="P1059" s="239"/>
      <c r="Q1059" s="239"/>
    </row>
    <row r="1060" spans="1:17" s="3" customFormat="1" ht="135.75" customHeight="1" hidden="1">
      <c r="A1060" s="106" t="s">
        <v>340</v>
      </c>
      <c r="B1060" s="138"/>
      <c r="C1060" s="138"/>
      <c r="D1060" s="162">
        <f t="shared" si="224"/>
        <v>0</v>
      </c>
      <c r="E1060" s="138"/>
      <c r="F1060" s="239"/>
      <c r="G1060" s="239"/>
      <c r="H1060" s="239"/>
      <c r="I1060" s="239"/>
      <c r="J1060" s="239"/>
      <c r="K1060" s="239"/>
      <c r="L1060" s="239"/>
      <c r="M1060" s="199"/>
      <c r="N1060" s="239"/>
      <c r="O1060" s="239"/>
      <c r="P1060" s="239"/>
      <c r="Q1060" s="239"/>
    </row>
    <row r="1061" spans="1:17" s="3" customFormat="1" ht="132.75" customHeight="1" hidden="1">
      <c r="A1061" s="106" t="s">
        <v>341</v>
      </c>
      <c r="B1061" s="138"/>
      <c r="C1061" s="138"/>
      <c r="D1061" s="162">
        <f t="shared" si="224"/>
        <v>0</v>
      </c>
      <c r="E1061" s="239"/>
      <c r="F1061" s="239"/>
      <c r="G1061" s="239"/>
      <c r="H1061" s="239"/>
      <c r="I1061" s="239"/>
      <c r="J1061" s="239"/>
      <c r="K1061" s="239"/>
      <c r="L1061" s="239"/>
      <c r="M1061" s="199"/>
      <c r="N1061" s="239"/>
      <c r="O1061" s="239"/>
      <c r="P1061" s="239"/>
      <c r="Q1061" s="239"/>
    </row>
    <row r="1062" spans="1:17" s="3" customFormat="1" ht="122.25" customHeight="1" hidden="1">
      <c r="A1062" s="106" t="s">
        <v>337</v>
      </c>
      <c r="B1062" s="138"/>
      <c r="C1062" s="138"/>
      <c r="D1062" s="162">
        <f t="shared" si="224"/>
        <v>0</v>
      </c>
      <c r="E1062" s="239"/>
      <c r="F1062" s="239"/>
      <c r="G1062" s="239"/>
      <c r="H1062" s="239"/>
      <c r="I1062" s="239"/>
      <c r="J1062" s="239"/>
      <c r="K1062" s="239"/>
      <c r="L1062" s="239"/>
      <c r="M1062" s="199"/>
      <c r="N1062" s="239"/>
      <c r="O1062" s="239"/>
      <c r="P1062" s="239"/>
      <c r="Q1062" s="239"/>
    </row>
    <row r="1063" spans="1:17" s="3" customFormat="1" ht="42.75" customHeight="1" hidden="1">
      <c r="A1063" s="229"/>
      <c r="B1063" s="138"/>
      <c r="C1063" s="138"/>
      <c r="D1063" s="162">
        <f t="shared" si="224"/>
        <v>0</v>
      </c>
      <c r="E1063" s="138"/>
      <c r="F1063" s="239"/>
      <c r="G1063" s="239"/>
      <c r="H1063" s="239"/>
      <c r="I1063" s="239"/>
      <c r="J1063" s="239"/>
      <c r="K1063" s="239"/>
      <c r="L1063" s="239"/>
      <c r="M1063" s="239"/>
      <c r="N1063" s="239"/>
      <c r="O1063" s="239"/>
      <c r="P1063" s="239"/>
      <c r="Q1063" s="239"/>
    </row>
    <row r="1064" spans="1:17" s="3" customFormat="1" ht="157.5" customHeight="1" hidden="1">
      <c r="A1064" s="95" t="s">
        <v>11</v>
      </c>
      <c r="B1064" s="138"/>
      <c r="C1064" s="138"/>
      <c r="D1064" s="162">
        <f t="shared" si="224"/>
        <v>0</v>
      </c>
      <c r="E1064" s="239"/>
      <c r="F1064" s="239"/>
      <c r="G1064" s="239"/>
      <c r="H1064" s="239"/>
      <c r="I1064" s="239"/>
      <c r="J1064" s="239"/>
      <c r="K1064" s="239"/>
      <c r="L1064" s="239"/>
      <c r="M1064" s="239"/>
      <c r="N1064" s="239"/>
      <c r="O1064" s="239"/>
      <c r="P1064" s="239"/>
      <c r="Q1064" s="239"/>
    </row>
    <row r="1065" spans="1:17" s="3" customFormat="1" ht="30" customHeight="1" hidden="1">
      <c r="A1065" s="229"/>
      <c r="B1065" s="138"/>
      <c r="C1065" s="138"/>
      <c r="D1065" s="162">
        <f t="shared" si="224"/>
        <v>0</v>
      </c>
      <c r="E1065" s="138"/>
      <c r="F1065" s="239"/>
      <c r="G1065" s="239"/>
      <c r="H1065" s="239"/>
      <c r="I1065" s="239"/>
      <c r="J1065" s="239"/>
      <c r="K1065" s="239"/>
      <c r="L1065" s="239"/>
      <c r="M1065" s="239"/>
      <c r="N1065" s="239"/>
      <c r="O1065" s="239"/>
      <c r="P1065" s="239"/>
      <c r="Q1065" s="239"/>
    </row>
    <row r="1066" spans="1:17" s="43" customFormat="1" ht="15.75">
      <c r="A1066" s="219" t="s">
        <v>3</v>
      </c>
      <c r="B1066" s="220"/>
      <c r="C1066" s="220"/>
      <c r="D1066" s="230">
        <f>+F1066+G1066+H1066+I1066+J1066+K1066+L1066+M1066+N1066+O1066+P1066+Q1066</f>
        <v>30000</v>
      </c>
      <c r="E1066" s="220"/>
      <c r="F1066" s="254">
        <f>F1093+F1070+F1080+F1067+F1076+F1102</f>
        <v>0</v>
      </c>
      <c r="G1066" s="254">
        <f aca="true" t="shared" si="231" ref="G1066:Q1066">G1093+G1070+G1080+G1067+G1076+G1102</f>
        <v>0</v>
      </c>
      <c r="H1066" s="254">
        <f t="shared" si="231"/>
        <v>0</v>
      </c>
      <c r="I1066" s="254">
        <f t="shared" si="231"/>
        <v>0</v>
      </c>
      <c r="J1066" s="254">
        <f t="shared" si="231"/>
        <v>30000</v>
      </c>
      <c r="K1066" s="254">
        <f t="shared" si="231"/>
        <v>0</v>
      </c>
      <c r="L1066" s="254">
        <f t="shared" si="231"/>
        <v>0</v>
      </c>
      <c r="M1066" s="254">
        <f t="shared" si="231"/>
        <v>0</v>
      </c>
      <c r="N1066" s="254">
        <f t="shared" si="231"/>
        <v>0</v>
      </c>
      <c r="O1066" s="254">
        <f t="shared" si="231"/>
        <v>0</v>
      </c>
      <c r="P1066" s="254">
        <f t="shared" si="231"/>
        <v>0</v>
      </c>
      <c r="Q1066" s="254">
        <f t="shared" si="231"/>
        <v>0</v>
      </c>
    </row>
    <row r="1067" spans="1:17" s="43" customFormat="1" ht="31.5" hidden="1">
      <c r="A1067" s="23" t="s">
        <v>108</v>
      </c>
      <c r="B1067" s="183">
        <v>10116</v>
      </c>
      <c r="C1067" s="220"/>
      <c r="D1067" s="233">
        <f>+D1068</f>
        <v>0</v>
      </c>
      <c r="E1067" s="233">
        <f aca="true" t="shared" si="232" ref="E1067:Q1067">+E1068</f>
        <v>0</v>
      </c>
      <c r="F1067" s="233">
        <f t="shared" si="232"/>
        <v>0</v>
      </c>
      <c r="G1067" s="233">
        <f t="shared" si="232"/>
        <v>0</v>
      </c>
      <c r="H1067" s="233">
        <f t="shared" si="232"/>
        <v>0</v>
      </c>
      <c r="I1067" s="233">
        <f t="shared" si="232"/>
        <v>0</v>
      </c>
      <c r="J1067" s="233">
        <f t="shared" si="232"/>
        <v>0</v>
      </c>
      <c r="K1067" s="233">
        <f t="shared" si="232"/>
        <v>0</v>
      </c>
      <c r="L1067" s="233">
        <f t="shared" si="232"/>
        <v>0</v>
      </c>
      <c r="M1067" s="233">
        <f t="shared" si="232"/>
        <v>0</v>
      </c>
      <c r="N1067" s="233">
        <f t="shared" si="232"/>
        <v>0</v>
      </c>
      <c r="O1067" s="233">
        <f t="shared" si="232"/>
        <v>0</v>
      </c>
      <c r="P1067" s="233">
        <f t="shared" si="232"/>
        <v>0</v>
      </c>
      <c r="Q1067" s="233">
        <f t="shared" si="232"/>
        <v>0</v>
      </c>
    </row>
    <row r="1068" spans="1:17" s="43" customFormat="1" ht="47.25" hidden="1">
      <c r="A1068" s="95" t="s">
        <v>124</v>
      </c>
      <c r="B1068" s="138"/>
      <c r="C1068" s="138">
        <v>3110</v>
      </c>
      <c r="D1068" s="233">
        <f>+D1069</f>
        <v>0</v>
      </c>
      <c r="E1068" s="233">
        <f aca="true" t="shared" si="233" ref="E1068:Q1068">+E1069</f>
        <v>0</v>
      </c>
      <c r="F1068" s="233">
        <f t="shared" si="233"/>
        <v>0</v>
      </c>
      <c r="G1068" s="233">
        <f t="shared" si="233"/>
        <v>0</v>
      </c>
      <c r="H1068" s="233">
        <f t="shared" si="233"/>
        <v>0</v>
      </c>
      <c r="I1068" s="233">
        <f t="shared" si="233"/>
        <v>0</v>
      </c>
      <c r="J1068" s="233">
        <f t="shared" si="233"/>
        <v>0</v>
      </c>
      <c r="K1068" s="233">
        <f t="shared" si="233"/>
        <v>0</v>
      </c>
      <c r="L1068" s="233">
        <f t="shared" si="233"/>
        <v>0</v>
      </c>
      <c r="M1068" s="233">
        <f t="shared" si="233"/>
        <v>0</v>
      </c>
      <c r="N1068" s="233">
        <f t="shared" si="233"/>
        <v>0</v>
      </c>
      <c r="O1068" s="233">
        <f t="shared" si="233"/>
        <v>0</v>
      </c>
      <c r="P1068" s="233">
        <f t="shared" si="233"/>
        <v>0</v>
      </c>
      <c r="Q1068" s="233">
        <f t="shared" si="233"/>
        <v>0</v>
      </c>
    </row>
    <row r="1069" spans="1:17" s="43" customFormat="1" ht="34.5" customHeight="1" hidden="1">
      <c r="A1069" s="107" t="s">
        <v>215</v>
      </c>
      <c r="B1069" s="220"/>
      <c r="C1069" s="220"/>
      <c r="D1069" s="162">
        <f>+F1069+G1069+H1069+I1069+J1069+K1069+L1069+M1069+N1069+O1069+P1069+Q1069</f>
        <v>0</v>
      </c>
      <c r="E1069" s="220"/>
      <c r="F1069" s="254"/>
      <c r="G1069" s="254"/>
      <c r="H1069" s="239"/>
      <c r="I1069" s="254"/>
      <c r="J1069" s="254"/>
      <c r="K1069" s="254"/>
      <c r="L1069" s="254"/>
      <c r="M1069" s="254"/>
      <c r="N1069" s="254"/>
      <c r="O1069" s="254"/>
      <c r="P1069" s="254"/>
      <c r="Q1069" s="254"/>
    </row>
    <row r="1070" spans="1:17" s="43" customFormat="1" ht="15.75" hidden="1">
      <c r="A1070" s="4" t="s">
        <v>98</v>
      </c>
      <c r="B1070" s="183">
        <v>110201</v>
      </c>
      <c r="C1070" s="220"/>
      <c r="D1070" s="233">
        <f t="shared" si="224"/>
        <v>0</v>
      </c>
      <c r="E1070" s="233">
        <f>+E1071+E1084</f>
        <v>0</v>
      </c>
      <c r="F1070" s="233">
        <f>+F1071+F1074</f>
        <v>0</v>
      </c>
      <c r="G1070" s="233">
        <f aca="true" t="shared" si="234" ref="G1070:Q1070">+G1071+G1074</f>
        <v>0</v>
      </c>
      <c r="H1070" s="233">
        <f t="shared" si="234"/>
        <v>0</v>
      </c>
      <c r="I1070" s="233">
        <f t="shared" si="234"/>
        <v>0</v>
      </c>
      <c r="J1070" s="233">
        <f t="shared" si="234"/>
        <v>0</v>
      </c>
      <c r="K1070" s="233">
        <f t="shared" si="234"/>
        <v>0</v>
      </c>
      <c r="L1070" s="233">
        <f t="shared" si="234"/>
        <v>0</v>
      </c>
      <c r="M1070" s="233">
        <f t="shared" si="234"/>
        <v>0</v>
      </c>
      <c r="N1070" s="233">
        <f t="shared" si="234"/>
        <v>0</v>
      </c>
      <c r="O1070" s="233">
        <f t="shared" si="234"/>
        <v>0</v>
      </c>
      <c r="P1070" s="233">
        <f t="shared" si="234"/>
        <v>0</v>
      </c>
      <c r="Q1070" s="233">
        <f t="shared" si="234"/>
        <v>0</v>
      </c>
    </row>
    <row r="1071" spans="1:17" s="43" customFormat="1" ht="47.25" hidden="1">
      <c r="A1071" s="95" t="s">
        <v>124</v>
      </c>
      <c r="B1071" s="138"/>
      <c r="C1071" s="138">
        <v>3110</v>
      </c>
      <c r="D1071" s="233">
        <f t="shared" si="224"/>
        <v>0</v>
      </c>
      <c r="E1071" s="233">
        <f aca="true" t="shared" si="235" ref="E1071:Q1071">+E1072+E1073</f>
        <v>0</v>
      </c>
      <c r="F1071" s="233">
        <f t="shared" si="235"/>
        <v>0</v>
      </c>
      <c r="G1071" s="233">
        <f t="shared" si="235"/>
        <v>0</v>
      </c>
      <c r="H1071" s="233">
        <f t="shared" si="235"/>
        <v>0</v>
      </c>
      <c r="I1071" s="233">
        <f t="shared" si="235"/>
        <v>0</v>
      </c>
      <c r="J1071" s="233">
        <f t="shared" si="235"/>
        <v>0</v>
      </c>
      <c r="K1071" s="233">
        <f t="shared" si="235"/>
        <v>0</v>
      </c>
      <c r="L1071" s="233">
        <f t="shared" si="235"/>
        <v>0</v>
      </c>
      <c r="M1071" s="233">
        <f t="shared" si="235"/>
        <v>0</v>
      </c>
      <c r="N1071" s="233">
        <f t="shared" si="235"/>
        <v>0</v>
      </c>
      <c r="O1071" s="233">
        <f t="shared" si="235"/>
        <v>0</v>
      </c>
      <c r="P1071" s="233">
        <f t="shared" si="235"/>
        <v>0</v>
      </c>
      <c r="Q1071" s="233">
        <f t="shared" si="235"/>
        <v>0</v>
      </c>
    </row>
    <row r="1072" spans="1:17" s="43" customFormat="1" ht="47.25" hidden="1">
      <c r="A1072" s="107" t="s">
        <v>516</v>
      </c>
      <c r="B1072" s="220"/>
      <c r="C1072" s="220"/>
      <c r="D1072" s="162">
        <f t="shared" si="224"/>
        <v>0</v>
      </c>
      <c r="E1072" s="220"/>
      <c r="F1072" s="254"/>
      <c r="G1072" s="239"/>
      <c r="H1072" s="204"/>
      <c r="I1072" s="254"/>
      <c r="J1072" s="254"/>
      <c r="K1072" s="254"/>
      <c r="L1072" s="254"/>
      <c r="M1072" s="254"/>
      <c r="N1072" s="254"/>
      <c r="O1072" s="254"/>
      <c r="P1072" s="254"/>
      <c r="Q1072" s="254"/>
    </row>
    <row r="1073" spans="1:17" s="43" customFormat="1" ht="47.25" hidden="1">
      <c r="A1073" s="225" t="s">
        <v>320</v>
      </c>
      <c r="B1073" s="220"/>
      <c r="C1073" s="220"/>
      <c r="D1073" s="162">
        <f t="shared" si="224"/>
        <v>0</v>
      </c>
      <c r="E1073" s="220"/>
      <c r="F1073" s="254"/>
      <c r="G1073" s="239"/>
      <c r="H1073" s="254"/>
      <c r="I1073" s="254"/>
      <c r="J1073" s="254"/>
      <c r="K1073" s="254"/>
      <c r="L1073" s="254"/>
      <c r="M1073" s="254"/>
      <c r="N1073" s="254"/>
      <c r="O1073" s="254"/>
      <c r="P1073" s="254"/>
      <c r="Q1073" s="254"/>
    </row>
    <row r="1074" spans="1:17" s="43" customFormat="1" ht="31.5" hidden="1">
      <c r="A1074" s="95" t="s">
        <v>121</v>
      </c>
      <c r="B1074" s="138"/>
      <c r="C1074" s="138">
        <v>3132</v>
      </c>
      <c r="D1074" s="233">
        <f>+D1075</f>
        <v>0</v>
      </c>
      <c r="E1074" s="233">
        <f aca="true" t="shared" si="236" ref="E1074:Q1074">+E1075</f>
        <v>0</v>
      </c>
      <c r="F1074" s="233">
        <f t="shared" si="236"/>
        <v>0</v>
      </c>
      <c r="G1074" s="233">
        <f t="shared" si="236"/>
        <v>0</v>
      </c>
      <c r="H1074" s="233">
        <f t="shared" si="236"/>
        <v>0</v>
      </c>
      <c r="I1074" s="233">
        <f t="shared" si="236"/>
        <v>0</v>
      </c>
      <c r="J1074" s="233">
        <f t="shared" si="236"/>
        <v>0</v>
      </c>
      <c r="K1074" s="233">
        <f t="shared" si="236"/>
        <v>0</v>
      </c>
      <c r="L1074" s="233">
        <f t="shared" si="236"/>
        <v>0</v>
      </c>
      <c r="M1074" s="233">
        <f t="shared" si="236"/>
        <v>0</v>
      </c>
      <c r="N1074" s="233">
        <f t="shared" si="236"/>
        <v>0</v>
      </c>
      <c r="O1074" s="233">
        <f t="shared" si="236"/>
        <v>0</v>
      </c>
      <c r="P1074" s="233">
        <f t="shared" si="236"/>
        <v>0</v>
      </c>
      <c r="Q1074" s="233">
        <f t="shared" si="236"/>
        <v>0</v>
      </c>
    </row>
    <row r="1075" spans="1:17" s="43" customFormat="1" ht="63" hidden="1">
      <c r="A1075" s="107" t="s">
        <v>517</v>
      </c>
      <c r="B1075" s="220"/>
      <c r="C1075" s="220"/>
      <c r="D1075" s="162">
        <f>+F1075+G1075+H1075+I1075+J1075+K1075+L1075+M1075+N1075+O1075+P1075+Q1075</f>
        <v>0</v>
      </c>
      <c r="E1075" s="220"/>
      <c r="F1075" s="254"/>
      <c r="G1075" s="239"/>
      <c r="H1075" s="204"/>
      <c r="I1075" s="254"/>
      <c r="J1075" s="254"/>
      <c r="K1075" s="254"/>
      <c r="L1075" s="254"/>
      <c r="M1075" s="254"/>
      <c r="N1075" s="254"/>
      <c r="O1075" s="254"/>
      <c r="P1075" s="254"/>
      <c r="Q1075" s="254"/>
    </row>
    <row r="1076" spans="1:17" s="43" customFormat="1" ht="15.75" hidden="1">
      <c r="A1076" s="107" t="s">
        <v>518</v>
      </c>
      <c r="B1076" s="183">
        <v>110202</v>
      </c>
      <c r="C1076" s="220"/>
      <c r="D1076" s="233">
        <f>+D1077</f>
        <v>0</v>
      </c>
      <c r="E1076" s="233">
        <f aca="true" t="shared" si="237" ref="E1076:Q1076">+E1077</f>
        <v>0</v>
      </c>
      <c r="F1076" s="233">
        <f t="shared" si="237"/>
        <v>0</v>
      </c>
      <c r="G1076" s="233">
        <f t="shared" si="237"/>
        <v>0</v>
      </c>
      <c r="H1076" s="233">
        <f t="shared" si="237"/>
        <v>0</v>
      </c>
      <c r="I1076" s="233">
        <f t="shared" si="237"/>
        <v>0</v>
      </c>
      <c r="J1076" s="233">
        <f t="shared" si="237"/>
        <v>0</v>
      </c>
      <c r="K1076" s="233">
        <f t="shared" si="237"/>
        <v>0</v>
      </c>
      <c r="L1076" s="233">
        <f t="shared" si="237"/>
        <v>0</v>
      </c>
      <c r="M1076" s="233">
        <f t="shared" si="237"/>
        <v>0</v>
      </c>
      <c r="N1076" s="233">
        <f t="shared" si="237"/>
        <v>0</v>
      </c>
      <c r="O1076" s="233">
        <f t="shared" si="237"/>
        <v>0</v>
      </c>
      <c r="P1076" s="233">
        <f t="shared" si="237"/>
        <v>0</v>
      </c>
      <c r="Q1076" s="233">
        <f t="shared" si="237"/>
        <v>0</v>
      </c>
    </row>
    <row r="1077" spans="1:17" s="43" customFormat="1" ht="47.25" hidden="1">
      <c r="A1077" s="95" t="s">
        <v>124</v>
      </c>
      <c r="B1077" s="138"/>
      <c r="C1077" s="138">
        <v>3110</v>
      </c>
      <c r="D1077" s="233">
        <f>+D1078+D1079</f>
        <v>0</v>
      </c>
      <c r="E1077" s="233">
        <f aca="true" t="shared" si="238" ref="E1077:Q1077">+E1078+E1079</f>
        <v>0</v>
      </c>
      <c r="F1077" s="233">
        <f t="shared" si="238"/>
        <v>0</v>
      </c>
      <c r="G1077" s="233">
        <f t="shared" si="238"/>
        <v>0</v>
      </c>
      <c r="H1077" s="233">
        <f t="shared" si="238"/>
        <v>0</v>
      </c>
      <c r="I1077" s="233">
        <f t="shared" si="238"/>
        <v>0</v>
      </c>
      <c r="J1077" s="233">
        <f t="shared" si="238"/>
        <v>0</v>
      </c>
      <c r="K1077" s="233">
        <f t="shared" si="238"/>
        <v>0</v>
      </c>
      <c r="L1077" s="233">
        <f t="shared" si="238"/>
        <v>0</v>
      </c>
      <c r="M1077" s="233">
        <f t="shared" si="238"/>
        <v>0</v>
      </c>
      <c r="N1077" s="233">
        <f t="shared" si="238"/>
        <v>0</v>
      </c>
      <c r="O1077" s="233">
        <f t="shared" si="238"/>
        <v>0</v>
      </c>
      <c r="P1077" s="233">
        <f t="shared" si="238"/>
        <v>0</v>
      </c>
      <c r="Q1077" s="233">
        <f t="shared" si="238"/>
        <v>0</v>
      </c>
    </row>
    <row r="1078" spans="1:17" s="43" customFormat="1" ht="15.75" hidden="1">
      <c r="A1078" s="107" t="s">
        <v>519</v>
      </c>
      <c r="B1078" s="220"/>
      <c r="C1078" s="220"/>
      <c r="D1078" s="162">
        <f>+F1078+G1078+H1078+I1078+J1078+K1078+L1078+M1078+N1078+O1078+P1078+Q1078</f>
        <v>0</v>
      </c>
      <c r="E1078" s="220"/>
      <c r="F1078" s="254"/>
      <c r="G1078" s="239"/>
      <c r="H1078" s="204"/>
      <c r="I1078" s="254"/>
      <c r="J1078" s="254"/>
      <c r="K1078" s="254"/>
      <c r="L1078" s="254"/>
      <c r="M1078" s="254"/>
      <c r="N1078" s="254"/>
      <c r="O1078" s="254"/>
      <c r="P1078" s="254"/>
      <c r="Q1078" s="254"/>
    </row>
    <row r="1079" spans="1:17" s="43" customFormat="1" ht="31.5" hidden="1">
      <c r="A1079" s="107" t="s">
        <v>520</v>
      </c>
      <c r="B1079" s="220"/>
      <c r="C1079" s="220"/>
      <c r="D1079" s="162">
        <f>+F1079+G1079+H1079+I1079+J1079+K1079+L1079+M1079+N1079+O1079+P1079+Q1079</f>
        <v>0</v>
      </c>
      <c r="E1079" s="220"/>
      <c r="F1079" s="254"/>
      <c r="G1079" s="239"/>
      <c r="H1079" s="204"/>
      <c r="I1079" s="254"/>
      <c r="J1079" s="254"/>
      <c r="K1079" s="254"/>
      <c r="L1079" s="254"/>
      <c r="M1079" s="254"/>
      <c r="N1079" s="254"/>
      <c r="O1079" s="254"/>
      <c r="P1079" s="254"/>
      <c r="Q1079" s="254"/>
    </row>
    <row r="1080" spans="1:17" s="43" customFormat="1" ht="31.5" hidden="1">
      <c r="A1080" s="4" t="s">
        <v>220</v>
      </c>
      <c r="B1080" s="183">
        <v>110205</v>
      </c>
      <c r="C1080" s="220"/>
      <c r="D1080" s="233">
        <f t="shared" si="224"/>
        <v>0</v>
      </c>
      <c r="E1080" s="233">
        <f>+E1081</f>
        <v>0</v>
      </c>
      <c r="F1080" s="233">
        <f>+F1081+F1084</f>
        <v>0</v>
      </c>
      <c r="G1080" s="233">
        <f aca="true" t="shared" si="239" ref="G1080:Q1080">+G1081+G1084</f>
        <v>0</v>
      </c>
      <c r="H1080" s="233">
        <f t="shared" si="239"/>
        <v>0</v>
      </c>
      <c r="I1080" s="233">
        <f t="shared" si="239"/>
        <v>0</v>
      </c>
      <c r="J1080" s="233">
        <f t="shared" si="239"/>
        <v>0</v>
      </c>
      <c r="K1080" s="233">
        <f t="shared" si="239"/>
        <v>0</v>
      </c>
      <c r="L1080" s="233">
        <f t="shared" si="239"/>
        <v>0</v>
      </c>
      <c r="M1080" s="233">
        <f t="shared" si="239"/>
        <v>0</v>
      </c>
      <c r="N1080" s="233">
        <f t="shared" si="239"/>
        <v>0</v>
      </c>
      <c r="O1080" s="233">
        <f t="shared" si="239"/>
        <v>0</v>
      </c>
      <c r="P1080" s="233">
        <f t="shared" si="239"/>
        <v>0</v>
      </c>
      <c r="Q1080" s="233">
        <f t="shared" si="239"/>
        <v>0</v>
      </c>
    </row>
    <row r="1081" spans="1:17" s="43" customFormat="1" ht="47.25" hidden="1">
      <c r="A1081" s="95" t="s">
        <v>124</v>
      </c>
      <c r="B1081" s="138"/>
      <c r="C1081" s="138">
        <v>3110</v>
      </c>
      <c r="D1081" s="233">
        <f t="shared" si="224"/>
        <v>0</v>
      </c>
      <c r="E1081" s="233">
        <f aca="true" t="shared" si="240" ref="E1081:Q1081">+E1082+E1083</f>
        <v>0</v>
      </c>
      <c r="F1081" s="233">
        <f t="shared" si="240"/>
        <v>0</v>
      </c>
      <c r="G1081" s="233">
        <f t="shared" si="240"/>
        <v>0</v>
      </c>
      <c r="H1081" s="233">
        <f t="shared" si="240"/>
        <v>0</v>
      </c>
      <c r="I1081" s="233">
        <f t="shared" si="240"/>
        <v>0</v>
      </c>
      <c r="J1081" s="233">
        <f t="shared" si="240"/>
        <v>0</v>
      </c>
      <c r="K1081" s="233">
        <f t="shared" si="240"/>
        <v>0</v>
      </c>
      <c r="L1081" s="233">
        <f t="shared" si="240"/>
        <v>0</v>
      </c>
      <c r="M1081" s="233">
        <f t="shared" si="240"/>
        <v>0</v>
      </c>
      <c r="N1081" s="233">
        <f t="shared" si="240"/>
        <v>0</v>
      </c>
      <c r="O1081" s="233">
        <f t="shared" si="240"/>
        <v>0</v>
      </c>
      <c r="P1081" s="233">
        <f t="shared" si="240"/>
        <v>0</v>
      </c>
      <c r="Q1081" s="233">
        <f t="shared" si="240"/>
        <v>0</v>
      </c>
    </row>
    <row r="1082" spans="1:17" s="43" customFormat="1" ht="39.75" customHeight="1" hidden="1">
      <c r="A1082" s="107" t="s">
        <v>523</v>
      </c>
      <c r="B1082" s="220"/>
      <c r="C1082" s="220"/>
      <c r="D1082" s="162">
        <f t="shared" si="224"/>
        <v>0</v>
      </c>
      <c r="E1082" s="220"/>
      <c r="F1082" s="254"/>
      <c r="G1082" s="224"/>
      <c r="H1082" s="204"/>
      <c r="I1082" s="254"/>
      <c r="J1082" s="254"/>
      <c r="K1082" s="254"/>
      <c r="L1082" s="254"/>
      <c r="M1082" s="254"/>
      <c r="N1082" s="254"/>
      <c r="O1082" s="254"/>
      <c r="P1082" s="254"/>
      <c r="Q1082" s="254"/>
    </row>
    <row r="1083" spans="1:17" s="43" customFormat="1" ht="33.75" customHeight="1" hidden="1">
      <c r="A1083" s="136" t="s">
        <v>219</v>
      </c>
      <c r="B1083" s="220"/>
      <c r="C1083" s="220"/>
      <c r="D1083" s="162">
        <f t="shared" si="224"/>
        <v>0</v>
      </c>
      <c r="E1083" s="220"/>
      <c r="F1083" s="254"/>
      <c r="G1083" s="224"/>
      <c r="H1083" s="254"/>
      <c r="I1083" s="254"/>
      <c r="J1083" s="254"/>
      <c r="K1083" s="254"/>
      <c r="L1083" s="254"/>
      <c r="M1083" s="254"/>
      <c r="N1083" s="254"/>
      <c r="O1083" s="254"/>
      <c r="P1083" s="254"/>
      <c r="Q1083" s="254"/>
    </row>
    <row r="1084" spans="1:17" s="43" customFormat="1" ht="33.75" customHeight="1" hidden="1">
      <c r="A1084" s="95" t="s">
        <v>121</v>
      </c>
      <c r="B1084" s="138"/>
      <c r="C1084" s="138">
        <v>3132</v>
      </c>
      <c r="D1084" s="233">
        <f t="shared" si="224"/>
        <v>0</v>
      </c>
      <c r="E1084" s="233">
        <f>+E1092</f>
        <v>0</v>
      </c>
      <c r="F1084" s="233">
        <f>+F1085+F1086+F1087+F1088+F1089+F1090+F1091</f>
        <v>0</v>
      </c>
      <c r="G1084" s="233">
        <f aca="true" t="shared" si="241" ref="G1084:Q1084">+G1085+G1086+G1087+G1088+G1089+G1090+G1091</f>
        <v>0</v>
      </c>
      <c r="H1084" s="233">
        <f t="shared" si="241"/>
        <v>0</v>
      </c>
      <c r="I1084" s="233">
        <f t="shared" si="241"/>
        <v>0</v>
      </c>
      <c r="J1084" s="233">
        <f t="shared" si="241"/>
        <v>0</v>
      </c>
      <c r="K1084" s="233">
        <f t="shared" si="241"/>
        <v>0</v>
      </c>
      <c r="L1084" s="233">
        <f t="shared" si="241"/>
        <v>0</v>
      </c>
      <c r="M1084" s="233">
        <f t="shared" si="241"/>
        <v>0</v>
      </c>
      <c r="N1084" s="233">
        <f t="shared" si="241"/>
        <v>0</v>
      </c>
      <c r="O1084" s="233">
        <f t="shared" si="241"/>
        <v>0</v>
      </c>
      <c r="P1084" s="233">
        <f t="shared" si="241"/>
        <v>0</v>
      </c>
      <c r="Q1084" s="233">
        <f t="shared" si="241"/>
        <v>0</v>
      </c>
    </row>
    <row r="1085" spans="1:17" s="43" customFormat="1" ht="74.25" customHeight="1" hidden="1">
      <c r="A1085" s="107" t="s">
        <v>524</v>
      </c>
      <c r="B1085" s="138"/>
      <c r="C1085" s="138"/>
      <c r="D1085" s="162">
        <f>+F1085+G1085+H1085+I1085+J1085+K1085+L1085+M1085+N1085+O1085+Q1085+P1085</f>
        <v>0</v>
      </c>
      <c r="E1085" s="162"/>
      <c r="F1085" s="243"/>
      <c r="G1085" s="243"/>
      <c r="H1085" s="243"/>
      <c r="I1085" s="243"/>
      <c r="J1085" s="243"/>
      <c r="K1085" s="243"/>
      <c r="L1085" s="243"/>
      <c r="M1085" s="243"/>
      <c r="N1085" s="243"/>
      <c r="O1085" s="243"/>
      <c r="P1085" s="243"/>
      <c r="Q1085" s="243"/>
    </row>
    <row r="1086" spans="1:17" s="43" customFormat="1" ht="69" customHeight="1" hidden="1">
      <c r="A1086" s="107" t="s">
        <v>525</v>
      </c>
      <c r="B1086" s="138"/>
      <c r="C1086" s="138"/>
      <c r="D1086" s="162">
        <f aca="true" t="shared" si="242" ref="D1086:D1091">+F1086+G1086+H1086+I1086+J1086+K1086+L1086+M1086+N1086+O1086+Q1086+P1086</f>
        <v>0</v>
      </c>
      <c r="E1086" s="162"/>
      <c r="F1086" s="243"/>
      <c r="G1086" s="243"/>
      <c r="H1086" s="243"/>
      <c r="I1086" s="243"/>
      <c r="J1086" s="243"/>
      <c r="K1086" s="243"/>
      <c r="L1086" s="243"/>
      <c r="M1086" s="243"/>
      <c r="N1086" s="243"/>
      <c r="O1086" s="243"/>
      <c r="P1086" s="243"/>
      <c r="Q1086" s="243"/>
    </row>
    <row r="1087" spans="1:17" s="43" customFormat="1" ht="69" customHeight="1" hidden="1">
      <c r="A1087" s="107" t="s">
        <v>526</v>
      </c>
      <c r="B1087" s="138"/>
      <c r="C1087" s="138"/>
      <c r="D1087" s="162">
        <f t="shared" si="242"/>
        <v>0</v>
      </c>
      <c r="E1087" s="162"/>
      <c r="F1087" s="243"/>
      <c r="G1087" s="243"/>
      <c r="H1087" s="243"/>
      <c r="I1087" s="243"/>
      <c r="J1087" s="243"/>
      <c r="K1087" s="243"/>
      <c r="L1087" s="243"/>
      <c r="M1087" s="243"/>
      <c r="N1087" s="243"/>
      <c r="O1087" s="243"/>
      <c r="P1087" s="243"/>
      <c r="Q1087" s="243"/>
    </row>
    <row r="1088" spans="1:17" s="43" customFormat="1" ht="71.25" customHeight="1" hidden="1">
      <c r="A1088" s="107" t="s">
        <v>527</v>
      </c>
      <c r="B1088" s="138"/>
      <c r="C1088" s="138"/>
      <c r="D1088" s="162">
        <f t="shared" si="242"/>
        <v>0</v>
      </c>
      <c r="E1088" s="162"/>
      <c r="F1088" s="243"/>
      <c r="G1088" s="243"/>
      <c r="H1088" s="243"/>
      <c r="I1088" s="243"/>
      <c r="J1088" s="243"/>
      <c r="K1088" s="243"/>
      <c r="L1088" s="243"/>
      <c r="M1088" s="243"/>
      <c r="N1088" s="243"/>
      <c r="O1088" s="243"/>
      <c r="P1088" s="243"/>
      <c r="Q1088" s="243"/>
    </row>
    <row r="1089" spans="1:17" s="43" customFormat="1" ht="75" customHeight="1" hidden="1">
      <c r="A1089" s="107" t="s">
        <v>528</v>
      </c>
      <c r="B1089" s="138"/>
      <c r="C1089" s="138"/>
      <c r="D1089" s="162">
        <f t="shared" si="242"/>
        <v>0</v>
      </c>
      <c r="E1089" s="162"/>
      <c r="F1089" s="243"/>
      <c r="G1089" s="243"/>
      <c r="H1089" s="243"/>
      <c r="I1089" s="243"/>
      <c r="J1089" s="243"/>
      <c r="K1089" s="243"/>
      <c r="L1089" s="243"/>
      <c r="M1089" s="243"/>
      <c r="N1089" s="243"/>
      <c r="O1089" s="243"/>
      <c r="P1089" s="243"/>
      <c r="Q1089" s="243"/>
    </row>
    <row r="1090" spans="1:17" s="43" customFormat="1" ht="69" customHeight="1" hidden="1">
      <c r="A1090" s="107" t="s">
        <v>529</v>
      </c>
      <c r="B1090" s="138"/>
      <c r="C1090" s="138"/>
      <c r="D1090" s="162">
        <f t="shared" si="242"/>
        <v>0</v>
      </c>
      <c r="E1090" s="162"/>
      <c r="F1090" s="243"/>
      <c r="G1090" s="243"/>
      <c r="H1090" s="243"/>
      <c r="I1090" s="243"/>
      <c r="J1090" s="243"/>
      <c r="K1090" s="243"/>
      <c r="L1090" s="243"/>
      <c r="M1090" s="243"/>
      <c r="N1090" s="243"/>
      <c r="O1090" s="243"/>
      <c r="P1090" s="243"/>
      <c r="Q1090" s="243"/>
    </row>
    <row r="1091" spans="1:17" s="43" customFormat="1" ht="67.5" customHeight="1" hidden="1">
      <c r="A1091" s="107" t="s">
        <v>530</v>
      </c>
      <c r="B1091" s="138"/>
      <c r="C1091" s="138"/>
      <c r="D1091" s="162">
        <f t="shared" si="242"/>
        <v>0</v>
      </c>
      <c r="E1091" s="162"/>
      <c r="F1091" s="243"/>
      <c r="G1091" s="243"/>
      <c r="H1091" s="243"/>
      <c r="I1091" s="243"/>
      <c r="J1091" s="243"/>
      <c r="K1091" s="243"/>
      <c r="L1091" s="243"/>
      <c r="M1091" s="243"/>
      <c r="N1091" s="243"/>
      <c r="O1091" s="243"/>
      <c r="P1091" s="243"/>
      <c r="Q1091" s="243"/>
    </row>
    <row r="1092" spans="1:17" s="43" customFormat="1" ht="72" customHeight="1" hidden="1">
      <c r="A1092" s="136" t="s">
        <v>315</v>
      </c>
      <c r="B1092" s="220"/>
      <c r="C1092" s="220"/>
      <c r="D1092" s="162">
        <f t="shared" si="224"/>
        <v>0</v>
      </c>
      <c r="E1092" s="220"/>
      <c r="F1092" s="254"/>
      <c r="G1092" s="255"/>
      <c r="H1092" s="254"/>
      <c r="I1092" s="254"/>
      <c r="J1092" s="254"/>
      <c r="K1092" s="254"/>
      <c r="L1092" s="254"/>
      <c r="M1092" s="254"/>
      <c r="N1092" s="254"/>
      <c r="O1092" s="254"/>
      <c r="P1092" s="254"/>
      <c r="Q1092" s="254"/>
    </row>
    <row r="1093" spans="1:17" s="42" customFormat="1" ht="24.75" customHeight="1">
      <c r="A1093" s="33" t="s">
        <v>100</v>
      </c>
      <c r="B1093" s="183">
        <v>110204</v>
      </c>
      <c r="C1093" s="183"/>
      <c r="D1093" s="233">
        <f t="shared" si="224"/>
        <v>30000</v>
      </c>
      <c r="E1093" s="138"/>
      <c r="F1093" s="239">
        <f>F1094+F1099</f>
        <v>0</v>
      </c>
      <c r="G1093" s="239">
        <f aca="true" t="shared" si="243" ref="G1093:Q1093">G1094+G1099</f>
        <v>0</v>
      </c>
      <c r="H1093" s="239">
        <f t="shared" si="243"/>
        <v>0</v>
      </c>
      <c r="I1093" s="239">
        <f t="shared" si="243"/>
        <v>0</v>
      </c>
      <c r="J1093" s="239">
        <f t="shared" si="243"/>
        <v>30000</v>
      </c>
      <c r="K1093" s="239">
        <f t="shared" si="243"/>
        <v>0</v>
      </c>
      <c r="L1093" s="239">
        <f t="shared" si="243"/>
        <v>0</v>
      </c>
      <c r="M1093" s="239">
        <f t="shared" si="243"/>
        <v>0</v>
      </c>
      <c r="N1093" s="239">
        <f t="shared" si="243"/>
        <v>0</v>
      </c>
      <c r="O1093" s="239">
        <f t="shared" si="243"/>
        <v>0</v>
      </c>
      <c r="P1093" s="239">
        <f t="shared" si="243"/>
        <v>0</v>
      </c>
      <c r="Q1093" s="239">
        <f t="shared" si="243"/>
        <v>0</v>
      </c>
    </row>
    <row r="1094" spans="1:17" s="3" customFormat="1" ht="47.25">
      <c r="A1094" s="95" t="s">
        <v>124</v>
      </c>
      <c r="B1094" s="138"/>
      <c r="C1094" s="138">
        <v>3110</v>
      </c>
      <c r="D1094" s="233">
        <f t="shared" si="224"/>
        <v>30000</v>
      </c>
      <c r="E1094" s="233">
        <f aca="true" t="shared" si="244" ref="E1094:Q1094">+E1095+E1097+E1098+E1096</f>
        <v>0</v>
      </c>
      <c r="F1094" s="233">
        <f t="shared" si="244"/>
        <v>0</v>
      </c>
      <c r="G1094" s="233">
        <f t="shared" si="244"/>
        <v>0</v>
      </c>
      <c r="H1094" s="233">
        <f t="shared" si="244"/>
        <v>0</v>
      </c>
      <c r="I1094" s="233">
        <f t="shared" si="244"/>
        <v>0</v>
      </c>
      <c r="J1094" s="233">
        <f t="shared" si="244"/>
        <v>30000</v>
      </c>
      <c r="K1094" s="233">
        <f t="shared" si="244"/>
        <v>0</v>
      </c>
      <c r="L1094" s="233">
        <f t="shared" si="244"/>
        <v>0</v>
      </c>
      <c r="M1094" s="233">
        <f t="shared" si="244"/>
        <v>0</v>
      </c>
      <c r="N1094" s="233">
        <f t="shared" si="244"/>
        <v>0</v>
      </c>
      <c r="O1094" s="233">
        <f t="shared" si="244"/>
        <v>0</v>
      </c>
      <c r="P1094" s="233">
        <f t="shared" si="244"/>
        <v>0</v>
      </c>
      <c r="Q1094" s="233">
        <f t="shared" si="244"/>
        <v>0</v>
      </c>
    </row>
    <row r="1095" spans="1:17" s="41" customFormat="1" ht="94.5">
      <c r="A1095" s="107" t="s">
        <v>692</v>
      </c>
      <c r="B1095" s="233"/>
      <c r="C1095" s="233"/>
      <c r="D1095" s="162">
        <f t="shared" si="224"/>
        <v>30000</v>
      </c>
      <c r="E1095" s="233"/>
      <c r="F1095" s="256"/>
      <c r="G1095" s="256"/>
      <c r="H1095" s="243"/>
      <c r="I1095" s="256"/>
      <c r="J1095" s="256">
        <v>30000</v>
      </c>
      <c r="K1095" s="256"/>
      <c r="L1095" s="256"/>
      <c r="M1095" s="256"/>
      <c r="N1095" s="256"/>
      <c r="O1095" s="256"/>
      <c r="P1095" s="256"/>
      <c r="Q1095" s="256"/>
    </row>
    <row r="1096" spans="1:17" s="41" customFormat="1" ht="45" customHeight="1" hidden="1">
      <c r="A1096" s="107" t="s">
        <v>521</v>
      </c>
      <c r="B1096" s="233"/>
      <c r="C1096" s="233"/>
      <c r="D1096" s="162">
        <f t="shared" si="224"/>
        <v>0</v>
      </c>
      <c r="E1096" s="233"/>
      <c r="F1096" s="256"/>
      <c r="G1096" s="256"/>
      <c r="H1096" s="243"/>
      <c r="I1096" s="256"/>
      <c r="J1096" s="256"/>
      <c r="K1096" s="256"/>
      <c r="L1096" s="256"/>
      <c r="M1096" s="256"/>
      <c r="N1096" s="256"/>
      <c r="O1096" s="256"/>
      <c r="P1096" s="256"/>
      <c r="Q1096" s="256"/>
    </row>
    <row r="1097" spans="1:17" s="41" customFormat="1" ht="56.25" customHeight="1" hidden="1">
      <c r="A1097" s="136" t="s">
        <v>216</v>
      </c>
      <c r="B1097" s="233"/>
      <c r="C1097" s="233"/>
      <c r="D1097" s="162">
        <f t="shared" si="224"/>
        <v>0</v>
      </c>
      <c r="E1097" s="233"/>
      <c r="F1097" s="256"/>
      <c r="G1097" s="171"/>
      <c r="H1097" s="233"/>
      <c r="I1097" s="256"/>
      <c r="J1097" s="256"/>
      <c r="K1097" s="256"/>
      <c r="L1097" s="256"/>
      <c r="M1097" s="256"/>
      <c r="N1097" s="256"/>
      <c r="O1097" s="256"/>
      <c r="P1097" s="256"/>
      <c r="Q1097" s="256"/>
    </row>
    <row r="1098" spans="1:17" s="41" customFormat="1" ht="69.75" customHeight="1" hidden="1">
      <c r="A1098" s="136" t="s">
        <v>217</v>
      </c>
      <c r="B1098" s="233"/>
      <c r="C1098" s="233"/>
      <c r="D1098" s="162">
        <f t="shared" si="224"/>
        <v>0</v>
      </c>
      <c r="E1098" s="233"/>
      <c r="F1098" s="256"/>
      <c r="G1098" s="171"/>
      <c r="H1098" s="233"/>
      <c r="I1098" s="256"/>
      <c r="J1098" s="256"/>
      <c r="K1098" s="256"/>
      <c r="L1098" s="256"/>
      <c r="M1098" s="256"/>
      <c r="N1098" s="256"/>
      <c r="O1098" s="256"/>
      <c r="P1098" s="256"/>
      <c r="Q1098" s="256"/>
    </row>
    <row r="1099" spans="1:17" s="3" customFormat="1" ht="36.75" customHeight="1" hidden="1">
      <c r="A1099" s="95" t="s">
        <v>121</v>
      </c>
      <c r="B1099" s="138"/>
      <c r="C1099" s="138">
        <v>3132</v>
      </c>
      <c r="D1099" s="162">
        <f t="shared" si="224"/>
        <v>0</v>
      </c>
      <c r="E1099" s="138"/>
      <c r="F1099" s="239">
        <f>F1100+F1101</f>
        <v>0</v>
      </c>
      <c r="G1099" s="239">
        <f aca="true" t="shared" si="245" ref="G1099:Q1099">G1100+G1101</f>
        <v>0</v>
      </c>
      <c r="H1099" s="239">
        <f t="shared" si="245"/>
        <v>0</v>
      </c>
      <c r="I1099" s="239">
        <f t="shared" si="245"/>
        <v>0</v>
      </c>
      <c r="J1099" s="239">
        <f t="shared" si="245"/>
        <v>0</v>
      </c>
      <c r="K1099" s="239">
        <f t="shared" si="245"/>
        <v>0</v>
      </c>
      <c r="L1099" s="239">
        <f t="shared" si="245"/>
        <v>0</v>
      </c>
      <c r="M1099" s="239">
        <f t="shared" si="245"/>
        <v>0</v>
      </c>
      <c r="N1099" s="239">
        <f t="shared" si="245"/>
        <v>0</v>
      </c>
      <c r="O1099" s="239">
        <f t="shared" si="245"/>
        <v>0</v>
      </c>
      <c r="P1099" s="239">
        <f t="shared" si="245"/>
        <v>0</v>
      </c>
      <c r="Q1099" s="239">
        <f t="shared" si="245"/>
        <v>0</v>
      </c>
    </row>
    <row r="1100" spans="1:17" s="1" customFormat="1" ht="123.75" customHeight="1" hidden="1">
      <c r="A1100" s="107" t="s">
        <v>522</v>
      </c>
      <c r="B1100" s="162"/>
      <c r="C1100" s="162"/>
      <c r="D1100" s="162">
        <f t="shared" si="224"/>
        <v>0</v>
      </c>
      <c r="E1100" s="162"/>
      <c r="F1100" s="243"/>
      <c r="G1100" s="243"/>
      <c r="H1100" s="243"/>
      <c r="I1100" s="243"/>
      <c r="J1100" s="243"/>
      <c r="K1100" s="243"/>
      <c r="L1100" s="243"/>
      <c r="M1100" s="243"/>
      <c r="N1100" s="243"/>
      <c r="O1100" s="243"/>
      <c r="P1100" s="243"/>
      <c r="Q1100" s="243"/>
    </row>
    <row r="1101" spans="1:17" s="1" customFormat="1" ht="79.5" customHeight="1" hidden="1">
      <c r="A1101" s="136" t="s">
        <v>218</v>
      </c>
      <c r="B1101" s="162"/>
      <c r="C1101" s="162"/>
      <c r="D1101" s="162">
        <f t="shared" si="224"/>
        <v>0</v>
      </c>
      <c r="E1101" s="162"/>
      <c r="F1101" s="243"/>
      <c r="G1101" s="243"/>
      <c r="H1101" s="243"/>
      <c r="I1101" s="243"/>
      <c r="J1101" s="243"/>
      <c r="K1101" s="243"/>
      <c r="L1101" s="243"/>
      <c r="M1101" s="243"/>
      <c r="N1101" s="243"/>
      <c r="O1101" s="243"/>
      <c r="P1101" s="243"/>
      <c r="Q1101" s="243"/>
    </row>
    <row r="1102" spans="1:17" s="1" customFormat="1" ht="24.75" customHeight="1" hidden="1">
      <c r="A1102" s="225" t="s">
        <v>531</v>
      </c>
      <c r="B1102" s="162">
        <v>110502</v>
      </c>
      <c r="C1102" s="162"/>
      <c r="D1102" s="233">
        <f>+D1103</f>
        <v>0</v>
      </c>
      <c r="E1102" s="233">
        <f aca="true" t="shared" si="246" ref="E1102:Q1102">+E1103</f>
        <v>0</v>
      </c>
      <c r="F1102" s="233">
        <f t="shared" si="246"/>
        <v>0</v>
      </c>
      <c r="G1102" s="233">
        <f t="shared" si="246"/>
        <v>0</v>
      </c>
      <c r="H1102" s="233">
        <f t="shared" si="246"/>
        <v>0</v>
      </c>
      <c r="I1102" s="233">
        <f t="shared" si="246"/>
        <v>0</v>
      </c>
      <c r="J1102" s="233">
        <f t="shared" si="246"/>
        <v>0</v>
      </c>
      <c r="K1102" s="233">
        <f t="shared" si="246"/>
        <v>0</v>
      </c>
      <c r="L1102" s="233">
        <f t="shared" si="246"/>
        <v>0</v>
      </c>
      <c r="M1102" s="233">
        <f t="shared" si="246"/>
        <v>0</v>
      </c>
      <c r="N1102" s="233">
        <f t="shared" si="246"/>
        <v>0</v>
      </c>
      <c r="O1102" s="233">
        <f t="shared" si="246"/>
        <v>0</v>
      </c>
      <c r="P1102" s="233">
        <f t="shared" si="246"/>
        <v>0</v>
      </c>
      <c r="Q1102" s="233">
        <f t="shared" si="246"/>
        <v>0</v>
      </c>
    </row>
    <row r="1103" spans="1:17" s="1" customFormat="1" ht="48" customHeight="1" hidden="1">
      <c r="A1103" s="95" t="s">
        <v>124</v>
      </c>
      <c r="B1103" s="138"/>
      <c r="C1103" s="138">
        <v>3110</v>
      </c>
      <c r="D1103" s="233">
        <f>+D1104</f>
        <v>0</v>
      </c>
      <c r="E1103" s="233">
        <f aca="true" t="shared" si="247" ref="E1103:Q1103">+E1104</f>
        <v>0</v>
      </c>
      <c r="F1103" s="233">
        <f t="shared" si="247"/>
        <v>0</v>
      </c>
      <c r="G1103" s="233">
        <f t="shared" si="247"/>
        <v>0</v>
      </c>
      <c r="H1103" s="233">
        <f t="shared" si="247"/>
        <v>0</v>
      </c>
      <c r="I1103" s="233">
        <f t="shared" si="247"/>
        <v>0</v>
      </c>
      <c r="J1103" s="233">
        <f t="shared" si="247"/>
        <v>0</v>
      </c>
      <c r="K1103" s="233">
        <f t="shared" si="247"/>
        <v>0</v>
      </c>
      <c r="L1103" s="233">
        <f t="shared" si="247"/>
        <v>0</v>
      </c>
      <c r="M1103" s="233">
        <f t="shared" si="247"/>
        <v>0</v>
      </c>
      <c r="N1103" s="233">
        <f t="shared" si="247"/>
        <v>0</v>
      </c>
      <c r="O1103" s="233">
        <f t="shared" si="247"/>
        <v>0</v>
      </c>
      <c r="P1103" s="233">
        <f t="shared" si="247"/>
        <v>0</v>
      </c>
      <c r="Q1103" s="233">
        <f t="shared" si="247"/>
        <v>0</v>
      </c>
    </row>
    <row r="1104" spans="1:17" s="1" customFormat="1" ht="38.25" customHeight="1" hidden="1">
      <c r="A1104" s="136" t="s">
        <v>215</v>
      </c>
      <c r="B1104" s="162"/>
      <c r="C1104" s="162"/>
      <c r="D1104" s="162">
        <f>+F1104+G1104+H1104+I1104+J1104+K1104+L1104+M1104+N1104+O1104+P1104+Q1104</f>
        <v>0</v>
      </c>
      <c r="E1104" s="162"/>
      <c r="F1104" s="243"/>
      <c r="G1104" s="243"/>
      <c r="H1104" s="243"/>
      <c r="I1104" s="243"/>
      <c r="J1104" s="243"/>
      <c r="K1104" s="243"/>
      <c r="L1104" s="243"/>
      <c r="M1104" s="243"/>
      <c r="N1104" s="243"/>
      <c r="O1104" s="243"/>
      <c r="P1104" s="243"/>
      <c r="Q1104" s="243"/>
    </row>
    <row r="1105" spans="1:17" s="43" customFormat="1" ht="31.5" hidden="1">
      <c r="A1105" s="219" t="s">
        <v>103</v>
      </c>
      <c r="B1105" s="220"/>
      <c r="C1105" s="220"/>
      <c r="D1105" s="230">
        <f>+F1105+G1105+H1105+I1105+J1105+K1105+L1105+M1105+N1105+O1105+P1105+Q1105</f>
        <v>0</v>
      </c>
      <c r="E1105" s="220"/>
      <c r="F1105" s="254">
        <f>F1106</f>
        <v>0</v>
      </c>
      <c r="G1105" s="254">
        <f aca="true" t="shared" si="248" ref="G1105:Q1105">G1106</f>
        <v>0</v>
      </c>
      <c r="H1105" s="254">
        <f t="shared" si="248"/>
        <v>0</v>
      </c>
      <c r="I1105" s="254">
        <f t="shared" si="248"/>
        <v>0</v>
      </c>
      <c r="J1105" s="254">
        <f t="shared" si="248"/>
        <v>0</v>
      </c>
      <c r="K1105" s="254">
        <f t="shared" si="248"/>
        <v>0</v>
      </c>
      <c r="L1105" s="254">
        <f t="shared" si="248"/>
        <v>0</v>
      </c>
      <c r="M1105" s="254">
        <f t="shared" si="248"/>
        <v>0</v>
      </c>
      <c r="N1105" s="254">
        <f t="shared" si="248"/>
        <v>0</v>
      </c>
      <c r="O1105" s="254">
        <f t="shared" si="248"/>
        <v>0</v>
      </c>
      <c r="P1105" s="254">
        <f t="shared" si="248"/>
        <v>0</v>
      </c>
      <c r="Q1105" s="254">
        <f t="shared" si="248"/>
        <v>0</v>
      </c>
    </row>
    <row r="1106" spans="1:17" s="43" customFormat="1" ht="21" customHeight="1" hidden="1">
      <c r="A1106" s="23" t="s">
        <v>147</v>
      </c>
      <c r="B1106" s="183">
        <v>250404</v>
      </c>
      <c r="C1106" s="220"/>
      <c r="D1106" s="233">
        <f aca="true" t="shared" si="249" ref="D1106:D1111">+F1106+G1106+H1106+I1106+J1106+K1106+L1106+M1106+N1106+O1106+P1106+Q1106</f>
        <v>0</v>
      </c>
      <c r="E1106" s="233">
        <f aca="true" t="shared" si="250" ref="E1106:Q1106">+E1107</f>
        <v>0</v>
      </c>
      <c r="F1106" s="233">
        <f>+F1107</f>
        <v>0</v>
      </c>
      <c r="G1106" s="233">
        <f t="shared" si="250"/>
        <v>0</v>
      </c>
      <c r="H1106" s="233">
        <f t="shared" si="250"/>
        <v>0</v>
      </c>
      <c r="I1106" s="233">
        <f t="shared" si="250"/>
        <v>0</v>
      </c>
      <c r="J1106" s="233">
        <f t="shared" si="250"/>
        <v>0</v>
      </c>
      <c r="K1106" s="233">
        <f t="shared" si="250"/>
        <v>0</v>
      </c>
      <c r="L1106" s="233">
        <f t="shared" si="250"/>
        <v>0</v>
      </c>
      <c r="M1106" s="233">
        <f t="shared" si="250"/>
        <v>0</v>
      </c>
      <c r="N1106" s="233">
        <f t="shared" si="250"/>
        <v>0</v>
      </c>
      <c r="O1106" s="233">
        <f t="shared" si="250"/>
        <v>0</v>
      </c>
      <c r="P1106" s="233">
        <f t="shared" si="250"/>
        <v>0</v>
      </c>
      <c r="Q1106" s="233">
        <f t="shared" si="250"/>
        <v>0</v>
      </c>
    </row>
    <row r="1107" spans="1:17" s="43" customFormat="1" ht="31.5" hidden="1">
      <c r="A1107" s="88" t="s">
        <v>605</v>
      </c>
      <c r="B1107" s="138"/>
      <c r="C1107" s="138">
        <v>3142</v>
      </c>
      <c r="D1107" s="233">
        <f t="shared" si="249"/>
        <v>0</v>
      </c>
      <c r="E1107" s="233">
        <f aca="true" t="shared" si="251" ref="E1107:Q1107">+E1108+E1109</f>
        <v>0</v>
      </c>
      <c r="F1107" s="233">
        <f>+F1108+F1109</f>
        <v>0</v>
      </c>
      <c r="G1107" s="233">
        <f t="shared" si="251"/>
        <v>0</v>
      </c>
      <c r="H1107" s="233">
        <f t="shared" si="251"/>
        <v>0</v>
      </c>
      <c r="I1107" s="233">
        <f t="shared" si="251"/>
        <v>0</v>
      </c>
      <c r="J1107" s="233">
        <f t="shared" si="251"/>
        <v>0</v>
      </c>
      <c r="K1107" s="233">
        <f t="shared" si="251"/>
        <v>0</v>
      </c>
      <c r="L1107" s="233">
        <f t="shared" si="251"/>
        <v>0</v>
      </c>
      <c r="M1107" s="233">
        <f t="shared" si="251"/>
        <v>0</v>
      </c>
      <c r="N1107" s="233">
        <f t="shared" si="251"/>
        <v>0</v>
      </c>
      <c r="O1107" s="233">
        <f t="shared" si="251"/>
        <v>0</v>
      </c>
      <c r="P1107" s="233">
        <f t="shared" si="251"/>
        <v>0</v>
      </c>
      <c r="Q1107" s="233">
        <f t="shared" si="251"/>
        <v>0</v>
      </c>
    </row>
    <row r="1108" spans="1:17" s="75" customFormat="1" ht="98.25" customHeight="1" hidden="1">
      <c r="A1108" s="257" t="s">
        <v>658</v>
      </c>
      <c r="B1108" s="258"/>
      <c r="C1108" s="258"/>
      <c r="D1108" s="162">
        <f t="shared" si="249"/>
        <v>0</v>
      </c>
      <c r="E1108" s="258"/>
      <c r="F1108" s="243"/>
      <c r="G1108" s="243"/>
      <c r="H1108" s="243"/>
      <c r="I1108" s="259"/>
      <c r="J1108" s="259"/>
      <c r="K1108" s="259"/>
      <c r="L1108" s="259"/>
      <c r="M1108" s="259"/>
      <c r="N1108" s="259"/>
      <c r="O1108" s="259"/>
      <c r="P1108" s="259"/>
      <c r="Q1108" s="259"/>
    </row>
    <row r="1109" spans="1:17" s="43" customFormat="1" ht="31.5" hidden="1">
      <c r="A1109" s="225" t="s">
        <v>215</v>
      </c>
      <c r="B1109" s="220"/>
      <c r="C1109" s="220"/>
      <c r="D1109" s="162">
        <f t="shared" si="249"/>
        <v>0</v>
      </c>
      <c r="E1109" s="220"/>
      <c r="F1109" s="204"/>
      <c r="G1109" s="239"/>
      <c r="H1109" s="239"/>
      <c r="I1109" s="254"/>
      <c r="J1109" s="254"/>
      <c r="K1109" s="254"/>
      <c r="L1109" s="254"/>
      <c r="M1109" s="254"/>
      <c r="N1109" s="254"/>
      <c r="O1109" s="254"/>
      <c r="P1109" s="254"/>
      <c r="Q1109" s="254"/>
    </row>
    <row r="1110" spans="1:17" s="43" customFormat="1" ht="15.75" hidden="1">
      <c r="A1110" s="219" t="s">
        <v>107</v>
      </c>
      <c r="B1110" s="220"/>
      <c r="C1110" s="220"/>
      <c r="D1110" s="233">
        <f>+D1111</f>
        <v>0</v>
      </c>
      <c r="E1110" s="233">
        <f aca="true" t="shared" si="252" ref="E1110:Q1110">+E1111</f>
        <v>0</v>
      </c>
      <c r="F1110" s="233">
        <f t="shared" si="252"/>
        <v>0</v>
      </c>
      <c r="G1110" s="233">
        <f t="shared" si="252"/>
        <v>0</v>
      </c>
      <c r="H1110" s="233">
        <f t="shared" si="252"/>
        <v>0</v>
      </c>
      <c r="I1110" s="233">
        <f t="shared" si="252"/>
        <v>0</v>
      </c>
      <c r="J1110" s="233">
        <f t="shared" si="252"/>
        <v>0</v>
      </c>
      <c r="K1110" s="233">
        <f t="shared" si="252"/>
        <v>0</v>
      </c>
      <c r="L1110" s="233">
        <f t="shared" si="252"/>
        <v>0</v>
      </c>
      <c r="M1110" s="233">
        <f t="shared" si="252"/>
        <v>0</v>
      </c>
      <c r="N1110" s="233">
        <f t="shared" si="252"/>
        <v>0</v>
      </c>
      <c r="O1110" s="233">
        <f t="shared" si="252"/>
        <v>0</v>
      </c>
      <c r="P1110" s="233">
        <f t="shared" si="252"/>
        <v>0</v>
      </c>
      <c r="Q1110" s="233">
        <f t="shared" si="252"/>
        <v>0</v>
      </c>
    </row>
    <row r="1111" spans="1:17" s="43" customFormat="1" ht="31.5" hidden="1">
      <c r="A1111" s="23" t="s">
        <v>108</v>
      </c>
      <c r="B1111" s="183">
        <v>10116</v>
      </c>
      <c r="C1111" s="220"/>
      <c r="D1111" s="233">
        <f t="shared" si="249"/>
        <v>0</v>
      </c>
      <c r="E1111" s="220"/>
      <c r="F1111" s="239">
        <f>+F1113+F1114</f>
        <v>0</v>
      </c>
      <c r="G1111" s="239">
        <f aca="true" t="shared" si="253" ref="G1111:Q1111">+G1113+G1114</f>
        <v>0</v>
      </c>
      <c r="H1111" s="239">
        <f t="shared" si="253"/>
        <v>0</v>
      </c>
      <c r="I1111" s="239">
        <f t="shared" si="253"/>
        <v>0</v>
      </c>
      <c r="J1111" s="239">
        <f t="shared" si="253"/>
        <v>0</v>
      </c>
      <c r="K1111" s="239">
        <f t="shared" si="253"/>
        <v>0</v>
      </c>
      <c r="L1111" s="239">
        <f t="shared" si="253"/>
        <v>0</v>
      </c>
      <c r="M1111" s="239">
        <f t="shared" si="253"/>
        <v>0</v>
      </c>
      <c r="N1111" s="239">
        <f t="shared" si="253"/>
        <v>0</v>
      </c>
      <c r="O1111" s="239">
        <f t="shared" si="253"/>
        <v>0</v>
      </c>
      <c r="P1111" s="239">
        <f t="shared" si="253"/>
        <v>0</v>
      </c>
      <c r="Q1111" s="239">
        <f t="shared" si="253"/>
        <v>0</v>
      </c>
    </row>
    <row r="1112" spans="1:17" s="43" customFormat="1" ht="47.25" hidden="1">
      <c r="A1112" s="95" t="s">
        <v>124</v>
      </c>
      <c r="B1112" s="138"/>
      <c r="C1112" s="138">
        <v>3110</v>
      </c>
      <c r="D1112" s="233">
        <f>+D1113+D1114</f>
        <v>0</v>
      </c>
      <c r="E1112" s="233">
        <f aca="true" t="shared" si="254" ref="E1112:Q1112">+E1113+E1114</f>
        <v>0</v>
      </c>
      <c r="F1112" s="233">
        <f t="shared" si="254"/>
        <v>0</v>
      </c>
      <c r="G1112" s="233">
        <f t="shared" si="254"/>
        <v>0</v>
      </c>
      <c r="H1112" s="233">
        <f t="shared" si="254"/>
        <v>0</v>
      </c>
      <c r="I1112" s="233">
        <f t="shared" si="254"/>
        <v>0</v>
      </c>
      <c r="J1112" s="233">
        <f t="shared" si="254"/>
        <v>0</v>
      </c>
      <c r="K1112" s="233">
        <f t="shared" si="254"/>
        <v>0</v>
      </c>
      <c r="L1112" s="233">
        <f t="shared" si="254"/>
        <v>0</v>
      </c>
      <c r="M1112" s="233">
        <f t="shared" si="254"/>
        <v>0</v>
      </c>
      <c r="N1112" s="233">
        <f t="shared" si="254"/>
        <v>0</v>
      </c>
      <c r="O1112" s="233">
        <f t="shared" si="254"/>
        <v>0</v>
      </c>
      <c r="P1112" s="233">
        <f t="shared" si="254"/>
        <v>0</v>
      </c>
      <c r="Q1112" s="233">
        <f t="shared" si="254"/>
        <v>0</v>
      </c>
    </row>
    <row r="1113" spans="1:17" s="43" customFormat="1" ht="15.75" hidden="1">
      <c r="A1113" s="107" t="s">
        <v>631</v>
      </c>
      <c r="B1113" s="183"/>
      <c r="C1113" s="220"/>
      <c r="D1113" s="162">
        <f>+F1113+G1113+H1113+I1113+J1113+K1113+L1113+M1113+N1113+O1113+P1113+Q1113</f>
        <v>0</v>
      </c>
      <c r="E1113" s="220"/>
      <c r="F1113" s="204"/>
      <c r="G1113" s="239"/>
      <c r="H1113" s="204"/>
      <c r="I1113" s="254"/>
      <c r="J1113" s="254"/>
      <c r="K1113" s="254"/>
      <c r="L1113" s="254"/>
      <c r="M1113" s="254"/>
      <c r="N1113" s="254"/>
      <c r="O1113" s="254"/>
      <c r="P1113" s="254"/>
      <c r="Q1113" s="254"/>
    </row>
    <row r="1114" spans="1:17" s="43" customFormat="1" ht="15.75" hidden="1">
      <c r="A1114" s="107" t="s">
        <v>632</v>
      </c>
      <c r="B1114" s="183"/>
      <c r="C1114" s="220"/>
      <c r="D1114" s="162">
        <f>+F1114+G1114+H1114+I1114+J1114+K1114+L1114+M1114+N1114+O1114+P1114+Q1114</f>
        <v>0</v>
      </c>
      <c r="E1114" s="220"/>
      <c r="F1114" s="204"/>
      <c r="G1114" s="239"/>
      <c r="H1114" s="204"/>
      <c r="I1114" s="254"/>
      <c r="J1114" s="254"/>
      <c r="K1114" s="254"/>
      <c r="L1114" s="254"/>
      <c r="M1114" s="254"/>
      <c r="N1114" s="254"/>
      <c r="O1114" s="254"/>
      <c r="P1114" s="254"/>
      <c r="Q1114" s="254"/>
    </row>
    <row r="1115" spans="1:17" s="42" customFormat="1" ht="22.5" customHeight="1" hidden="1">
      <c r="A1115" s="4" t="s">
        <v>208</v>
      </c>
      <c r="B1115" s="183">
        <v>250380</v>
      </c>
      <c r="C1115" s="183"/>
      <c r="D1115" s="162">
        <f aca="true" t="shared" si="255" ref="D1115:D1121">+F1115+G1115+H1115+I1115+J1115+K1115+L1115+M1115+N1115+O1115+P1115+Q1115</f>
        <v>0</v>
      </c>
      <c r="E1115" s="183"/>
      <c r="F1115" s="204">
        <f>F1116</f>
        <v>0</v>
      </c>
      <c r="G1115" s="204">
        <f aca="true" t="shared" si="256" ref="G1115:Q1115">G1116</f>
        <v>0</v>
      </c>
      <c r="H1115" s="204">
        <f t="shared" si="256"/>
        <v>0</v>
      </c>
      <c r="I1115" s="204">
        <f t="shared" si="256"/>
        <v>0</v>
      </c>
      <c r="J1115" s="204">
        <f t="shared" si="256"/>
        <v>0</v>
      </c>
      <c r="K1115" s="204">
        <f t="shared" si="256"/>
        <v>0</v>
      </c>
      <c r="L1115" s="204">
        <f t="shared" si="256"/>
        <v>0</v>
      </c>
      <c r="M1115" s="204">
        <f t="shared" si="256"/>
        <v>0</v>
      </c>
      <c r="N1115" s="204">
        <f t="shared" si="256"/>
        <v>0</v>
      </c>
      <c r="O1115" s="204">
        <f t="shared" si="256"/>
        <v>0</v>
      </c>
      <c r="P1115" s="204">
        <f t="shared" si="256"/>
        <v>0</v>
      </c>
      <c r="Q1115" s="204">
        <f t="shared" si="256"/>
        <v>0</v>
      </c>
    </row>
    <row r="1116" spans="1:17" s="39" customFormat="1" ht="47.25" hidden="1">
      <c r="A1116" s="260" t="s">
        <v>209</v>
      </c>
      <c r="B1116" s="261"/>
      <c r="C1116" s="261">
        <v>3220</v>
      </c>
      <c r="D1116" s="162">
        <f t="shared" si="255"/>
        <v>0</v>
      </c>
      <c r="E1116" s="239">
        <f aca="true" t="shared" si="257" ref="E1116:Q1116">+E1117</f>
        <v>0</v>
      </c>
      <c r="F1116" s="239">
        <f>+F1117</f>
        <v>0</v>
      </c>
      <c r="G1116" s="239">
        <f t="shared" si="257"/>
        <v>0</v>
      </c>
      <c r="H1116" s="239">
        <f t="shared" si="257"/>
        <v>0</v>
      </c>
      <c r="I1116" s="239">
        <f t="shared" si="257"/>
        <v>0</v>
      </c>
      <c r="J1116" s="239">
        <f t="shared" si="257"/>
        <v>0</v>
      </c>
      <c r="K1116" s="239">
        <f t="shared" si="257"/>
        <v>0</v>
      </c>
      <c r="L1116" s="239">
        <f t="shared" si="257"/>
        <v>0</v>
      </c>
      <c r="M1116" s="239">
        <f t="shared" si="257"/>
        <v>0</v>
      </c>
      <c r="N1116" s="239">
        <f t="shared" si="257"/>
        <v>0</v>
      </c>
      <c r="O1116" s="239">
        <f t="shared" si="257"/>
        <v>0</v>
      </c>
      <c r="P1116" s="239">
        <f t="shared" si="257"/>
        <v>0</v>
      </c>
      <c r="Q1116" s="239">
        <f t="shared" si="257"/>
        <v>0</v>
      </c>
    </row>
    <row r="1117" spans="1:17" s="41" customFormat="1" ht="78.75" hidden="1">
      <c r="A1117" s="262" t="s">
        <v>395</v>
      </c>
      <c r="B1117" s="233"/>
      <c r="C1117" s="233"/>
      <c r="D1117" s="162">
        <f t="shared" si="255"/>
        <v>0</v>
      </c>
      <c r="E1117" s="233"/>
      <c r="F1117" s="233"/>
      <c r="G1117" s="233"/>
      <c r="H1117" s="233"/>
      <c r="I1117" s="233"/>
      <c r="J1117" s="233"/>
      <c r="K1117" s="233"/>
      <c r="L1117" s="233"/>
      <c r="M1117" s="233"/>
      <c r="N1117" s="233"/>
      <c r="O1117" s="233"/>
      <c r="P1117" s="233"/>
      <c r="Q1117" s="233"/>
    </row>
    <row r="1118" spans="1:17" s="41" customFormat="1" ht="161.25" customHeight="1" hidden="1">
      <c r="A1118" s="229" t="s">
        <v>0</v>
      </c>
      <c r="B1118" s="233"/>
      <c r="C1118" s="233"/>
      <c r="D1118" s="162">
        <f t="shared" si="255"/>
        <v>0</v>
      </c>
      <c r="E1118" s="233"/>
      <c r="F1118" s="233"/>
      <c r="G1118" s="233"/>
      <c r="H1118" s="233"/>
      <c r="I1118" s="233"/>
      <c r="J1118" s="233"/>
      <c r="K1118" s="233"/>
      <c r="L1118" s="233"/>
      <c r="M1118" s="233"/>
      <c r="N1118" s="233"/>
      <c r="O1118" s="233"/>
      <c r="P1118" s="233"/>
      <c r="Q1118" s="233"/>
    </row>
    <row r="1119" spans="1:17" s="41" customFormat="1" ht="152.25" customHeight="1" hidden="1">
      <c r="A1119" s="229" t="s">
        <v>2</v>
      </c>
      <c r="B1119" s="233"/>
      <c r="C1119" s="233"/>
      <c r="D1119" s="162">
        <f t="shared" si="255"/>
        <v>0</v>
      </c>
      <c r="E1119" s="233"/>
      <c r="F1119" s="233"/>
      <c r="G1119" s="233"/>
      <c r="H1119" s="233"/>
      <c r="I1119" s="233"/>
      <c r="J1119" s="233"/>
      <c r="K1119" s="233"/>
      <c r="L1119" s="233"/>
      <c r="M1119" s="233"/>
      <c r="N1119" s="233"/>
      <c r="O1119" s="233"/>
      <c r="P1119" s="233"/>
      <c r="Q1119" s="233"/>
    </row>
    <row r="1120" spans="1:17" s="41" customFormat="1" ht="157.5" customHeight="1" hidden="1">
      <c r="A1120" s="229" t="s">
        <v>0</v>
      </c>
      <c r="B1120" s="233"/>
      <c r="C1120" s="233"/>
      <c r="D1120" s="162">
        <f t="shared" si="255"/>
        <v>0</v>
      </c>
      <c r="E1120" s="233"/>
      <c r="F1120" s="233"/>
      <c r="G1120" s="233"/>
      <c r="H1120" s="233"/>
      <c r="I1120" s="233"/>
      <c r="J1120" s="233"/>
      <c r="K1120" s="233"/>
      <c r="L1120" s="233"/>
      <c r="M1120" s="233"/>
      <c r="N1120" s="233"/>
      <c r="O1120" s="233"/>
      <c r="P1120" s="233"/>
      <c r="Q1120" s="233"/>
    </row>
    <row r="1121" spans="1:17" s="41" customFormat="1" ht="157.5" customHeight="1" hidden="1">
      <c r="A1121" s="229" t="s">
        <v>2</v>
      </c>
      <c r="B1121" s="233"/>
      <c r="C1121" s="233"/>
      <c r="D1121" s="162">
        <f t="shared" si="255"/>
        <v>0</v>
      </c>
      <c r="E1121" s="233"/>
      <c r="F1121" s="233"/>
      <c r="G1121" s="233"/>
      <c r="H1121" s="233"/>
      <c r="I1121" s="233"/>
      <c r="J1121" s="233"/>
      <c r="K1121" s="233"/>
      <c r="L1121" s="233"/>
      <c r="M1121" s="233"/>
      <c r="N1121" s="233"/>
      <c r="O1121" s="233"/>
      <c r="P1121" s="233"/>
      <c r="Q1121" s="233"/>
    </row>
    <row r="1122" spans="1:17" s="41" customFormat="1" ht="51" customHeight="1" hidden="1">
      <c r="A1122" s="263" t="s">
        <v>511</v>
      </c>
      <c r="B1122" s="233"/>
      <c r="C1122" s="233"/>
      <c r="D1122" s="230">
        <f>+D1123+D1128</f>
        <v>0</v>
      </c>
      <c r="E1122" s="230">
        <f aca="true" t="shared" si="258" ref="E1122:Q1122">+E1123+E1128</f>
        <v>0</v>
      </c>
      <c r="F1122" s="230">
        <f t="shared" si="258"/>
        <v>0</v>
      </c>
      <c r="G1122" s="230">
        <f t="shared" si="258"/>
        <v>0</v>
      </c>
      <c r="H1122" s="230">
        <f t="shared" si="258"/>
        <v>0</v>
      </c>
      <c r="I1122" s="230">
        <f t="shared" si="258"/>
        <v>0</v>
      </c>
      <c r="J1122" s="230">
        <f t="shared" si="258"/>
        <v>0</v>
      </c>
      <c r="K1122" s="230">
        <f t="shared" si="258"/>
        <v>0</v>
      </c>
      <c r="L1122" s="230">
        <f t="shared" si="258"/>
        <v>0</v>
      </c>
      <c r="M1122" s="230">
        <f t="shared" si="258"/>
        <v>0</v>
      </c>
      <c r="N1122" s="230">
        <f t="shared" si="258"/>
        <v>0</v>
      </c>
      <c r="O1122" s="230">
        <f t="shared" si="258"/>
        <v>0</v>
      </c>
      <c r="P1122" s="230">
        <f t="shared" si="258"/>
        <v>0</v>
      </c>
      <c r="Q1122" s="230">
        <f t="shared" si="258"/>
        <v>0</v>
      </c>
    </row>
    <row r="1123" spans="1:17" s="41" customFormat="1" ht="33" customHeight="1" hidden="1">
      <c r="A1123" s="23" t="s">
        <v>108</v>
      </c>
      <c r="B1123" s="138">
        <v>10116</v>
      </c>
      <c r="C1123" s="233"/>
      <c r="D1123" s="233">
        <f>+D1124</f>
        <v>0</v>
      </c>
      <c r="E1123" s="233">
        <f aca="true" t="shared" si="259" ref="E1123:Q1123">+E1124</f>
        <v>0</v>
      </c>
      <c r="F1123" s="233">
        <f t="shared" si="259"/>
        <v>0</v>
      </c>
      <c r="G1123" s="233">
        <f t="shared" si="259"/>
        <v>0</v>
      </c>
      <c r="H1123" s="233">
        <f t="shared" si="259"/>
        <v>0</v>
      </c>
      <c r="I1123" s="233">
        <f t="shared" si="259"/>
        <v>0</v>
      </c>
      <c r="J1123" s="233">
        <f t="shared" si="259"/>
        <v>0</v>
      </c>
      <c r="K1123" s="233">
        <f t="shared" si="259"/>
        <v>0</v>
      </c>
      <c r="L1123" s="233">
        <f t="shared" si="259"/>
        <v>0</v>
      </c>
      <c r="M1123" s="233">
        <f t="shared" si="259"/>
        <v>0</v>
      </c>
      <c r="N1123" s="233">
        <f t="shared" si="259"/>
        <v>0</v>
      </c>
      <c r="O1123" s="233">
        <f t="shared" si="259"/>
        <v>0</v>
      </c>
      <c r="P1123" s="233">
        <f t="shared" si="259"/>
        <v>0</v>
      </c>
      <c r="Q1123" s="233">
        <f t="shared" si="259"/>
        <v>0</v>
      </c>
    </row>
    <row r="1124" spans="1:17" s="41" customFormat="1" ht="49.5" customHeight="1" hidden="1">
      <c r="A1124" s="95" t="s">
        <v>124</v>
      </c>
      <c r="B1124" s="138"/>
      <c r="C1124" s="138">
        <v>3110</v>
      </c>
      <c r="D1124" s="233">
        <f>+D1125+D1126+D1127</f>
        <v>0</v>
      </c>
      <c r="E1124" s="233">
        <f>+E1125+E1126+E1127</f>
        <v>0</v>
      </c>
      <c r="F1124" s="233">
        <f>+F1125+F1126+F1127</f>
        <v>0</v>
      </c>
      <c r="G1124" s="233">
        <f>+G1125+G1126+G1127</f>
        <v>0</v>
      </c>
      <c r="H1124" s="233">
        <f>+H1125+H1126+H1127</f>
        <v>0</v>
      </c>
      <c r="I1124" s="233">
        <f aca="true" t="shared" si="260" ref="I1124:Q1124">+I1125+I1126+I1127</f>
        <v>0</v>
      </c>
      <c r="J1124" s="233">
        <f t="shared" si="260"/>
        <v>0</v>
      </c>
      <c r="K1124" s="233">
        <f t="shared" si="260"/>
        <v>0</v>
      </c>
      <c r="L1124" s="233">
        <f t="shared" si="260"/>
        <v>0</v>
      </c>
      <c r="M1124" s="233">
        <f t="shared" si="260"/>
        <v>0</v>
      </c>
      <c r="N1124" s="233">
        <f t="shared" si="260"/>
        <v>0</v>
      </c>
      <c r="O1124" s="233">
        <f t="shared" si="260"/>
        <v>0</v>
      </c>
      <c r="P1124" s="233">
        <f t="shared" si="260"/>
        <v>0</v>
      </c>
      <c r="Q1124" s="233">
        <f t="shared" si="260"/>
        <v>0</v>
      </c>
    </row>
    <row r="1125" spans="1:17" s="41" customFormat="1" ht="21" customHeight="1" hidden="1">
      <c r="A1125" s="136" t="s">
        <v>512</v>
      </c>
      <c r="B1125" s="183"/>
      <c r="C1125" s="233"/>
      <c r="D1125" s="162">
        <f>+F1125+G1125+H1125+I1125+J1125+K1125+L1125+M1125+N1125+O1125+P1125+Q1125</f>
        <v>0</v>
      </c>
      <c r="E1125" s="233"/>
      <c r="F1125" s="233"/>
      <c r="G1125" s="226"/>
      <c r="H1125" s="162"/>
      <c r="I1125" s="233"/>
      <c r="J1125" s="233"/>
      <c r="K1125" s="233"/>
      <c r="L1125" s="233"/>
      <c r="M1125" s="233"/>
      <c r="N1125" s="233"/>
      <c r="O1125" s="233"/>
      <c r="P1125" s="233"/>
      <c r="Q1125" s="233"/>
    </row>
    <row r="1126" spans="1:17" s="41" customFormat="1" ht="31.5" customHeight="1" hidden="1">
      <c r="A1126" s="136" t="s">
        <v>513</v>
      </c>
      <c r="B1126" s="183"/>
      <c r="C1126" s="233"/>
      <c r="D1126" s="162">
        <f>+F1126+G1126+H1126+I1126+J1126+K1126+L1126+M1126+N1126+O1126+P1126+Q1126</f>
        <v>0</v>
      </c>
      <c r="E1126" s="233"/>
      <c r="F1126" s="233"/>
      <c r="G1126" s="226"/>
      <c r="H1126" s="162"/>
      <c r="I1126" s="233"/>
      <c r="J1126" s="233"/>
      <c r="K1126" s="233"/>
      <c r="L1126" s="233"/>
      <c r="M1126" s="233"/>
      <c r="N1126" s="233"/>
      <c r="O1126" s="233"/>
      <c r="P1126" s="233"/>
      <c r="Q1126" s="233"/>
    </row>
    <row r="1127" spans="1:17" s="41" customFormat="1" ht="25.5" customHeight="1" hidden="1">
      <c r="A1127" s="136" t="s">
        <v>514</v>
      </c>
      <c r="B1127" s="183"/>
      <c r="C1127" s="233"/>
      <c r="D1127" s="162">
        <f>+F1127+G1127+H1127+I1127+J1127+K1127+L1127+M1127+N1127+O1127+P1127+Q1127</f>
        <v>0</v>
      </c>
      <c r="E1127" s="233"/>
      <c r="F1127" s="233"/>
      <c r="G1127" s="226"/>
      <c r="H1127" s="162"/>
      <c r="I1127" s="233"/>
      <c r="J1127" s="233"/>
      <c r="K1127" s="233"/>
      <c r="L1127" s="233"/>
      <c r="M1127" s="233"/>
      <c r="N1127" s="233"/>
      <c r="O1127" s="233"/>
      <c r="P1127" s="233"/>
      <c r="Q1127" s="233"/>
    </row>
    <row r="1128" spans="1:17" s="41" customFormat="1" ht="32.25" customHeight="1" hidden="1">
      <c r="A1128" s="95" t="s">
        <v>121</v>
      </c>
      <c r="B1128" s="138"/>
      <c r="C1128" s="138">
        <v>3132</v>
      </c>
      <c r="D1128" s="233">
        <f>+F1128+G1128+H1128+I1128+J1128+K1128+L1128+M1128+N1128+O1128+P1128+Q1128</f>
        <v>0</v>
      </c>
      <c r="E1128" s="233"/>
      <c r="F1128" s="233">
        <f>+F1129</f>
        <v>0</v>
      </c>
      <c r="G1128" s="233">
        <f aca="true" t="shared" si="261" ref="G1128:Q1128">+G1129</f>
        <v>0</v>
      </c>
      <c r="H1128" s="233">
        <f t="shared" si="261"/>
        <v>0</v>
      </c>
      <c r="I1128" s="233">
        <f t="shared" si="261"/>
        <v>0</v>
      </c>
      <c r="J1128" s="233">
        <f t="shared" si="261"/>
        <v>0</v>
      </c>
      <c r="K1128" s="233">
        <f t="shared" si="261"/>
        <v>0</v>
      </c>
      <c r="L1128" s="233">
        <f t="shared" si="261"/>
        <v>0</v>
      </c>
      <c r="M1128" s="233">
        <f t="shared" si="261"/>
        <v>0</v>
      </c>
      <c r="N1128" s="233">
        <f t="shared" si="261"/>
        <v>0</v>
      </c>
      <c r="O1128" s="233">
        <f t="shared" si="261"/>
        <v>0</v>
      </c>
      <c r="P1128" s="233">
        <f t="shared" si="261"/>
        <v>0</v>
      </c>
      <c r="Q1128" s="233">
        <f t="shared" si="261"/>
        <v>0</v>
      </c>
    </row>
    <row r="1129" spans="1:17" s="41" customFormat="1" ht="35.25" customHeight="1" hidden="1">
      <c r="A1129" s="136" t="s">
        <v>515</v>
      </c>
      <c r="B1129" s="183"/>
      <c r="C1129" s="233"/>
      <c r="D1129" s="162">
        <f>+F1129+G1129+H1129+I1129+J1129+K1129+L1129+M1129+N1129+O1129+P1129+Q1129</f>
        <v>0</v>
      </c>
      <c r="E1129" s="233"/>
      <c r="F1129" s="233"/>
      <c r="G1129" s="226"/>
      <c r="H1129" s="233"/>
      <c r="I1129" s="233"/>
      <c r="J1129" s="233"/>
      <c r="K1129" s="233"/>
      <c r="L1129" s="233"/>
      <c r="M1129" s="233"/>
      <c r="N1129" s="233"/>
      <c r="O1129" s="233"/>
      <c r="P1129" s="233"/>
      <c r="Q1129" s="233"/>
    </row>
    <row r="1130" spans="1:17" s="43" customFormat="1" ht="31.5">
      <c r="A1130" s="219" t="s">
        <v>177</v>
      </c>
      <c r="B1130" s="220"/>
      <c r="C1130" s="220"/>
      <c r="D1130" s="230">
        <f>+D421+D729+D837+D895+D960+D1066+D1105+D1122+D870+D1110</f>
        <v>1690408</v>
      </c>
      <c r="E1130" s="230">
        <f>+E421+E729+E837+E895+E960+E1066+E1105+E1122+E870</f>
        <v>0</v>
      </c>
      <c r="F1130" s="230">
        <f aca="true" t="shared" si="262" ref="F1130:Q1130">+F421+F729+F837+F895+F960+F1066+F1105+F1122+F870+F1110</f>
        <v>0</v>
      </c>
      <c r="G1130" s="230">
        <f t="shared" si="262"/>
        <v>0</v>
      </c>
      <c r="H1130" s="230">
        <f t="shared" si="262"/>
        <v>0</v>
      </c>
      <c r="I1130" s="230">
        <f t="shared" si="262"/>
        <v>0</v>
      </c>
      <c r="J1130" s="230">
        <f t="shared" si="262"/>
        <v>1690408</v>
      </c>
      <c r="K1130" s="230">
        <f t="shared" si="262"/>
        <v>0</v>
      </c>
      <c r="L1130" s="230">
        <f t="shared" si="262"/>
        <v>0</v>
      </c>
      <c r="M1130" s="230">
        <f t="shared" si="262"/>
        <v>0</v>
      </c>
      <c r="N1130" s="230">
        <f t="shared" si="262"/>
        <v>0</v>
      </c>
      <c r="O1130" s="230">
        <f t="shared" si="262"/>
        <v>0</v>
      </c>
      <c r="P1130" s="230">
        <f t="shared" si="262"/>
        <v>0</v>
      </c>
      <c r="Q1130" s="230">
        <f t="shared" si="262"/>
        <v>0</v>
      </c>
    </row>
    <row r="1131" spans="1:19" s="37" customFormat="1" ht="15.75">
      <c r="A1131" s="77"/>
      <c r="B1131" s="78"/>
      <c r="C1131" s="78"/>
      <c r="D1131" s="79"/>
      <c r="E1131" s="78"/>
      <c r="F1131" s="79"/>
      <c r="G1131" s="79"/>
      <c r="H1131" s="79"/>
      <c r="I1131" s="79"/>
      <c r="J1131" s="79"/>
      <c r="K1131" s="79"/>
      <c r="L1131" s="80"/>
      <c r="M1131" s="80"/>
      <c r="N1131" s="80"/>
      <c r="O1131" s="79"/>
      <c r="P1131" s="79"/>
      <c r="Q1131" s="79"/>
      <c r="R1131" s="81"/>
      <c r="S1131" s="81"/>
    </row>
    <row r="1132" spans="1:19" s="37" customFormat="1" ht="15.75">
      <c r="A1132" s="77"/>
      <c r="B1132" s="78"/>
      <c r="C1132" s="78"/>
      <c r="D1132" s="79"/>
      <c r="E1132" s="78"/>
      <c r="F1132" s="79"/>
      <c r="G1132" s="80"/>
      <c r="H1132" s="79"/>
      <c r="I1132" s="79"/>
      <c r="J1132" s="79"/>
      <c r="K1132" s="79"/>
      <c r="L1132" s="80"/>
      <c r="M1132" s="80"/>
      <c r="N1132" s="80"/>
      <c r="O1132" s="79"/>
      <c r="P1132" s="79"/>
      <c r="Q1132" s="79"/>
      <c r="R1132" s="81"/>
      <c r="S1132" s="81"/>
    </row>
    <row r="1133" spans="1:19" s="37" customFormat="1" ht="15.75">
      <c r="A1133" s="76" t="s">
        <v>178</v>
      </c>
      <c r="B1133" s="82"/>
      <c r="C1133" s="82"/>
      <c r="D1133" s="82"/>
      <c r="E1133" s="82"/>
      <c r="F1133" s="82"/>
      <c r="G1133" s="82"/>
      <c r="H1133" s="82"/>
      <c r="I1133" s="83"/>
      <c r="J1133" s="82"/>
      <c r="K1133" s="82"/>
      <c r="L1133" s="82"/>
      <c r="M1133" s="82"/>
      <c r="N1133" s="82" t="s">
        <v>438</v>
      </c>
      <c r="O1133" s="82"/>
      <c r="P1133" s="79"/>
      <c r="Q1133" s="79"/>
      <c r="R1133" s="81"/>
      <c r="S1133" s="81"/>
    </row>
    <row r="1134" spans="1:19" s="37" customFormat="1" ht="15.75">
      <c r="A1134" s="81"/>
      <c r="B1134" s="81"/>
      <c r="C1134" s="81"/>
      <c r="D1134" s="81"/>
      <c r="E1134" s="81"/>
      <c r="F1134" s="81"/>
      <c r="G1134" s="81"/>
      <c r="H1134" s="81"/>
      <c r="I1134" s="81"/>
      <c r="J1134" s="81"/>
      <c r="K1134" s="81"/>
      <c r="L1134" s="81"/>
      <c r="M1134" s="81"/>
      <c r="N1134" s="81"/>
      <c r="O1134" s="81"/>
      <c r="P1134" s="79"/>
      <c r="Q1134" s="79"/>
      <c r="R1134" s="81"/>
      <c r="S1134" s="81"/>
    </row>
    <row r="1135" ht="15.75">
      <c r="D1135" s="44"/>
    </row>
    <row r="1136" spans="1:4" ht="15.75">
      <c r="A1136" s="85"/>
      <c r="D1136" s="87"/>
    </row>
    <row r="1137" ht="15.75">
      <c r="M1137" s="39"/>
    </row>
    <row r="1142" ht="15.75">
      <c r="M1142" s="39"/>
    </row>
    <row r="1143" spans="1:13" ht="15.75">
      <c r="A1143" s="85"/>
      <c r="M1143" s="39"/>
    </row>
    <row r="1144" ht="15.75">
      <c r="A1144"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2016-04-29T04:29:46Z</cp:lastPrinted>
  <dcterms:created xsi:type="dcterms:W3CDTF">2002-05-10T11:07:04Z</dcterms:created>
  <dcterms:modified xsi:type="dcterms:W3CDTF">2016-04-29T04:29:49Z</dcterms:modified>
  <cp:category/>
  <cp:version/>
  <cp:contentType/>
  <cp:contentStatus/>
</cp:coreProperties>
</file>